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025" tabRatio="640" firstSheet="6" activeTab="7"/>
  </bookViews>
  <sheets>
    <sheet name="Dochody" sheetId="1" r:id="rId1"/>
    <sheet name="Wydatki" sheetId="2" r:id="rId2"/>
    <sheet name="Wynik" sheetId="3" r:id="rId3"/>
    <sheet name="Zlecone" sheetId="4" r:id="rId4"/>
    <sheet name="Poroz. adm. rząd." sheetId="5" r:id="rId5"/>
    <sheet name="Poroz. jst" sheetId="6" r:id="rId6"/>
    <sheet name="Dotacje sektor publ." sheetId="7" r:id="rId7"/>
    <sheet name="Dotaje spoza sekt. publ." sheetId="8" r:id="rId8"/>
    <sheet name="Dotacja Policja" sheetId="9" r:id="rId9"/>
    <sheet name="Dotacje oświata" sheetId="10" r:id="rId10"/>
    <sheet name="Inwestycje finansowanie " sheetId="11" r:id="rId11"/>
    <sheet name="Arkusz1" sheetId="12" r:id="rId12"/>
    <sheet name="Arkusz2" sheetId="13" r:id="rId13"/>
  </sheets>
  <definedNames>
    <definedName name="_xlnm.Print_Area" localSheetId="0">'Dochody'!$A$1:$G$166</definedName>
    <definedName name="_xlnm.Print_Area" localSheetId="8">'Dotacja Policja'!$A$1:$G$9</definedName>
    <definedName name="_xlnm.Print_Area" localSheetId="9">'Dotacje oświata'!$A$1:$G$47</definedName>
    <definedName name="_xlnm.Print_Area" localSheetId="6">'Dotacje sektor publ.'!$A$1:$F$15</definedName>
    <definedName name="_xlnm.Print_Area" localSheetId="7">'Dotaje spoza sekt. publ.'!$A$1:$F$19</definedName>
    <definedName name="_xlnm.Print_Area" localSheetId="10">'Inwestycje finansowanie '!$A$1:$P$34</definedName>
    <definedName name="_xlnm.Print_Area" localSheetId="4">'Poroz. adm. rząd.'!$A$1:$K$12</definedName>
    <definedName name="_xlnm.Print_Area" localSheetId="5">'Poroz. jst'!$A$1:$K$18</definedName>
    <definedName name="_xlnm.Print_Area" localSheetId="1">'Wydatki'!$A$1:$R$88</definedName>
    <definedName name="_xlnm.Print_Area" localSheetId="2">'Wynik'!$A$1:$D$23</definedName>
    <definedName name="_xlnm.Print_Titles" localSheetId="0">'Dochody'!$3:$5</definedName>
    <definedName name="_xlnm.Print_Titles" localSheetId="9">'Dotacje oświata'!$3:$4</definedName>
    <definedName name="_xlnm.Print_Titles" localSheetId="7">'Dotaje spoza sekt. publ.'!$3:$3</definedName>
    <definedName name="_xlnm.Print_Titles" localSheetId="10">'Inwestycje finansowanie '!$2:$5</definedName>
    <definedName name="_xlnm.Print_Titles" localSheetId="1">'Wydatki'!$3:$6</definedName>
    <definedName name="_xlnm.Print_Titles" localSheetId="3">'Zlecone'!$3:$7</definedName>
  </definedNames>
  <calcPr fullCalcOnLoad="1"/>
</workbook>
</file>

<file path=xl/sharedStrings.xml><?xml version="1.0" encoding="utf-8"?>
<sst xmlns="http://schemas.openxmlformats.org/spreadsheetml/2006/main" count="859" uniqueCount="466">
  <si>
    <t>Jednostki specjalistycznego poradnictwa, mieszkania chronione i ośrodki interwencji kryzysowej</t>
  </si>
  <si>
    <t>85233</t>
  </si>
  <si>
    <t>85295</t>
  </si>
  <si>
    <t>85311</t>
  </si>
  <si>
    <t>Rehabilitacja zawodowa i społeczna osób niepełnosprawnych</t>
  </si>
  <si>
    <t>85333</t>
  </si>
  <si>
    <t>85395</t>
  </si>
  <si>
    <t>854</t>
  </si>
  <si>
    <t>85401</t>
  </si>
  <si>
    <t>Świetlice szkolne</t>
  </si>
  <si>
    <t>85406</t>
  </si>
  <si>
    <t xml:space="preserve">Poradnie psychologiczno -pedagogiczne </t>
  </si>
  <si>
    <t>85410</t>
  </si>
  <si>
    <t>85419</t>
  </si>
  <si>
    <t>Ośrodki rewalidacyjno-wychowawcze</t>
  </si>
  <si>
    <t>85446</t>
  </si>
  <si>
    <t>85495</t>
  </si>
  <si>
    <t>92116</t>
  </si>
  <si>
    <t>Biblioteki</t>
  </si>
  <si>
    <t>92120</t>
  </si>
  <si>
    <t>Ochrona zabytków i opieka nad zabytkami</t>
  </si>
  <si>
    <t xml:space="preserve">Pozostała działalność </t>
  </si>
  <si>
    <t>926</t>
  </si>
  <si>
    <t>92601</t>
  </si>
  <si>
    <t>Obiekty sportowe</t>
  </si>
  <si>
    <t>92605</t>
  </si>
  <si>
    <t>Zadania w zakresie kultury fizycznej i sportu</t>
  </si>
  <si>
    <t>92695</t>
  </si>
  <si>
    <t>Pozostałe wydatki związane z realizacją ich statutowych zadań</t>
  </si>
  <si>
    <t>Pozostałe wydatki związane z realizacją zadań statutowych</t>
  </si>
  <si>
    <t>z tego źródła finansowania</t>
  </si>
  <si>
    <t>kredyty                        i pożyczki</t>
  </si>
  <si>
    <t>INWESTYCJE</t>
  </si>
  <si>
    <t>Wynagrodzenia                     i składki od nich naliczane</t>
  </si>
  <si>
    <t>Plan wydatków ogółem</t>
  </si>
  <si>
    <t>Wydatki z tytułu poręczeń                               i gwarancji</t>
  </si>
  <si>
    <t>Wynagrodzenia                       i składki od nich naliczane</t>
  </si>
  <si>
    <t>Wydatki
ogółem
(5+10)</t>
  </si>
  <si>
    <t xml:space="preserve">Dotacja podmiotowa z budżetu powiatu dla niepublicznej jednostki systemu oświaty                                                               </t>
  </si>
  <si>
    <t xml:space="preserve">Dotacja podmiotowa z budżetu powiatu dla niepublicznej jednostki systemu oświaty                                                             </t>
  </si>
  <si>
    <t>Dotacja podmiotowa z budżetu powiatu dla niepublicznej jednostki systemu oświaty</t>
  </si>
  <si>
    <t>Dotacje na utrzymanie czystości                                               i zimowe utrzymanie dróg powiatowych na terenie gmin powiatu</t>
  </si>
  <si>
    <t>Przebudowa i budowa drogi nr 1709Z Stargard Szczeciński - Sowno wraz z budową ścieżki rowerowej</t>
  </si>
  <si>
    <t>Dotacja na realizację zadania własnego powiatu  w zakresie prowadzenia powiatowej biblioteki publicznej przez Gminę - Miasto Stargard Szczeciński</t>
  </si>
  <si>
    <t xml:space="preserve">Dotacja na realizację zadania własnego powiatu w zakresie sportu - przeprowadzenie imprez sportowych o randze powiatowej wynikających z kalendarza rozgrywek Zachodniopomorskiego Szkolnego Związku Sportowego  - przez Gminę - Miasto Stargard Szczeciński </t>
  </si>
  <si>
    <t>Razem</t>
  </si>
  <si>
    <t>DOTACJE NA INWESTYCJE</t>
  </si>
  <si>
    <t>Wynagrodzenia                                             i składki od nich naliczane</t>
  </si>
  <si>
    <t>Dochody z najmu i dzierżawy składników majątkowych Skarbu Państwa, jednostek samorządu terytorialnego lub innych jednostek zaliczanych do sektora finansów publicznych oraz innych umów                 o podobnym charakterze</t>
  </si>
  <si>
    <t>Plan dochodów ogółem</t>
  </si>
  <si>
    <t>w złotych</t>
  </si>
  <si>
    <t>Dział</t>
  </si>
  <si>
    <t>Rozdział*</t>
  </si>
  <si>
    <t>§</t>
  </si>
  <si>
    <t>Źródła dochodów</t>
  </si>
  <si>
    <t>z tego:</t>
  </si>
  <si>
    <t>Dochody
bieżące</t>
  </si>
  <si>
    <t>Dochody
majątkowe</t>
  </si>
  <si>
    <t>Ogółem:</t>
  </si>
  <si>
    <t>Rozdział</t>
  </si>
  <si>
    <t>§*</t>
  </si>
  <si>
    <t>Nazwa</t>
  </si>
  <si>
    <t>Wydatki bieżące</t>
  </si>
  <si>
    <t>w tym:</t>
  </si>
  <si>
    <t>Wydatki majątkowe</t>
  </si>
  <si>
    <t>Wydatki na obsługę długu</t>
  </si>
  <si>
    <t>Lp.</t>
  </si>
  <si>
    <t>Treść</t>
  </si>
  <si>
    <t>Klasyfikacja
§</t>
  </si>
  <si>
    <t>Przychody ogółem:</t>
  </si>
  <si>
    <t>1.</t>
  </si>
  <si>
    <t>§ 952</t>
  </si>
  <si>
    <t>2.</t>
  </si>
  <si>
    <t>3.</t>
  </si>
  <si>
    <t>4.</t>
  </si>
  <si>
    <t>5.</t>
  </si>
  <si>
    <t>6.</t>
  </si>
  <si>
    <t>7.</t>
  </si>
  <si>
    <t>8.</t>
  </si>
  <si>
    <t>Rozchody ogółem:</t>
  </si>
  <si>
    <t>§ 992</t>
  </si>
  <si>
    <t>Rozdz.</t>
  </si>
  <si>
    <t>Nazwa zadania inwestycyjnego</t>
  </si>
  <si>
    <t>Planowane wydatki</t>
  </si>
  <si>
    <t>Ogółem</t>
  </si>
  <si>
    <t>Nazwa instytucji</t>
  </si>
  <si>
    <t>Kwota dotacji</t>
  </si>
  <si>
    <t xml:space="preserve">Kwota dotacji </t>
  </si>
  <si>
    <t>Nazwa zadania</t>
  </si>
  <si>
    <t>Dotacje
ogółem</t>
  </si>
  <si>
    <t xml:space="preserve"> </t>
  </si>
  <si>
    <t>Wydatki jednostek budżetowych</t>
  </si>
  <si>
    <t>Dotacje na zadania bieżące</t>
  </si>
  <si>
    <t>Świadczenia na rzecz osób fizycznych</t>
  </si>
  <si>
    <t>010</t>
  </si>
  <si>
    <t>Rolnictwo i łowiectwo</t>
  </si>
  <si>
    <t>01005</t>
  </si>
  <si>
    <t>Prace geodezyjno-urządzeniowe na potrzeby rolnictwa</t>
  </si>
  <si>
    <t>2110</t>
  </si>
  <si>
    <t>Dotacje celowe otrzymane z budżetu państwa na zadania bieżące z zakresu administracji rządowej oraz inne zadania zlecone ustawami realizowane przez powiat</t>
  </si>
  <si>
    <t>020</t>
  </si>
  <si>
    <t>Leśnictwo</t>
  </si>
  <si>
    <t>02001</t>
  </si>
  <si>
    <t>Gospodarka leśna</t>
  </si>
  <si>
    <t>2460</t>
  </si>
  <si>
    <t>Środki otrzymane od pozostałych jednostek zaliczanych do sektora finansów publicznych na realizację zadań bieżących jednostek zaliczanych do sektora finansów publicznych</t>
  </si>
  <si>
    <t>600</t>
  </si>
  <si>
    <t>Transport i łączność</t>
  </si>
  <si>
    <t>60014</t>
  </si>
  <si>
    <t>Drogi publiczne powiatowe</t>
  </si>
  <si>
    <t>0570</t>
  </si>
  <si>
    <t>Grzywny, mandaty i inne kary pieniężne od osób fizycznych</t>
  </si>
  <si>
    <t>0580</t>
  </si>
  <si>
    <t>Grzywny i  inne kary pieniężne od osób prawnych i innych jednostek organizacyjnych</t>
  </si>
  <si>
    <t>0920</t>
  </si>
  <si>
    <t>Pozostałe odsetki</t>
  </si>
  <si>
    <t>0970</t>
  </si>
  <si>
    <t>Wpływy z różnych dochodów</t>
  </si>
  <si>
    <t>2130</t>
  </si>
  <si>
    <t>Dotacje celowe otrzymane z budżetu państwa na realizację bieżących zadań własnych powiatu</t>
  </si>
  <si>
    <t>6300</t>
  </si>
  <si>
    <t>6430</t>
  </si>
  <si>
    <t>Dotacje celowe otrzymane z budżetu państwa na realizację inwestycji i zakupów inwestycyjnych własnych powiatu</t>
  </si>
  <si>
    <t>Drogi publiczne gminne</t>
  </si>
  <si>
    <t>2310</t>
  </si>
  <si>
    <t>Dotacje celowe otrzymane z gminy na zadania bieżące realizowane na podstawie porozumień (umów) między jednostkami samorządu terytorialnego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</si>
  <si>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</si>
  <si>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</si>
  <si>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</si>
  <si>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</si>
  <si>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0770</t>
  </si>
  <si>
    <t>Dochody jednostek samorządu terytorialnego związane z realizacją zadań z zakresu administracji rządowej oraz innych zadań zleconych ustawami</t>
  </si>
  <si>
    <t>710</t>
  </si>
  <si>
    <t>Działalność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</si>
  <si>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</si>
  <si>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</si>
  <si>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</si>
  <si>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</si>
  <si>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</si>
  <si>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</si>
  <si>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750</t>
  </si>
  <si>
    <t>Administracja publiczna</t>
  </si>
  <si>
    <t>75011</t>
  </si>
  <si>
    <t>Urzędy wojewódzkie</t>
  </si>
  <si>
    <t>75020</t>
  </si>
  <si>
    <t>Starostwa powiatowe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</si>
  <si>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</si>
  <si>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</si>
  <si>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0690</t>
  </si>
  <si>
    <t xml:space="preserve">Wpływy z różnych opłat </t>
  </si>
  <si>
    <t>0830</t>
  </si>
  <si>
    <t>Wpływy z usług</t>
  </si>
  <si>
    <t>75045</t>
  </si>
  <si>
    <t>2120</t>
  </si>
  <si>
    <t>Dotacje celowe otrzymane z budżetu państwa na zadania bieżące realizowane przez powiat na podstawie porozumień z organami administracji rządowej</t>
  </si>
  <si>
    <t>754</t>
  </si>
  <si>
    <t xml:space="preserve">Bezpieczeństwo publiczne i ochrona przeciwpożarowa </t>
  </si>
  <si>
    <t>75411</t>
  </si>
  <si>
    <t>Komendy powiatowe Państwowej Straży Pożarnej</t>
  </si>
  <si>
    <t>Wpływy z tytułu pomocy finansowej udzielanej między jednostkami samorządu terytorialnego na dofinansowanie własnych zadań inwestycyjnych i zakupów inwestycyjnych</t>
  </si>
  <si>
    <t>756</t>
  </si>
  <si>
    <t>Dochody od osób prawnych, od osób fizycznych i od innych jednostek nieposiadających osobowości prawnej oraz wydatki związane z ich poborem</t>
  </si>
  <si>
    <t>75618</t>
  </si>
  <si>
    <t>Wpływy z innych opłat stanowiących dochody jednostek samorządu terytorialnego na podstawie ustaw</t>
  </si>
  <si>
    <t>0420</t>
  </si>
  <si>
    <t>Wpływy z opłaty komunikacyjnej</t>
  </si>
  <si>
    <t>0490</t>
  </si>
  <si>
    <t>Wpływy z innych lokalnych opłat pobieranych przez jednostki samorządu terytorialnego na podstawie odrębnych ustaw</t>
  </si>
  <si>
    <t>0590</t>
  </si>
  <si>
    <t>Wpływy z opłat za koncesje i licencje</t>
  </si>
  <si>
    <t>0910</t>
  </si>
  <si>
    <t>Odsetki od nieterminowych wpłat z tytułu podatków i opłat</t>
  </si>
  <si>
    <t>75622</t>
  </si>
  <si>
    <t>Udziały powiatów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</si>
  <si>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</si>
  <si>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</si>
  <si>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</si>
  <si>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</si>
  <si>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</si>
  <si>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</si>
  <si>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</si>
  <si>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</si>
  <si>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</si>
  <si>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</si>
  <si>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75803</t>
  </si>
  <si>
    <t>Część wyrównawcza subwencji ogólnej dla powiatów</t>
  </si>
  <si>
    <t>75832</t>
  </si>
  <si>
    <t>Część równoważąca subwencji ogólnej dla powiatów</t>
  </si>
  <si>
    <t>Oświata i wychowanie</t>
  </si>
  <si>
    <t>Szkoły podstawowe specjalne</t>
  </si>
  <si>
    <t>80120</t>
  </si>
  <si>
    <t>Licea ogólnokształcące</t>
  </si>
  <si>
    <t>Szkoły zawodowe</t>
  </si>
  <si>
    <t>80140</t>
  </si>
  <si>
    <t>Centra kształcenia ustawicznego i praktycznego oraz ośrodki dokształcania zawodowego</t>
  </si>
  <si>
    <t>80146</t>
  </si>
  <si>
    <t>Dokształcanie i doskonalenie nauczycieli</t>
  </si>
  <si>
    <t>Pozostała działalność</t>
  </si>
  <si>
    <t>851</t>
  </si>
  <si>
    <t>Ochrona zdrowia</t>
  </si>
  <si>
    <t>85111</t>
  </si>
  <si>
    <t>Szpitale ogólne</t>
  </si>
  <si>
    <t>85156</t>
  </si>
  <si>
    <t>Składki na ubezpieczenie zdrowotne oraz świadczenia dla osób nieobjętych obowiązkiem ubezpieczenia zdrowotnego</t>
  </si>
  <si>
    <t>852</t>
  </si>
  <si>
    <t>Pomoc społeczna</t>
  </si>
  <si>
    <t>85201</t>
  </si>
  <si>
    <t>Placówki opiekuńczo-wychowawcze</t>
  </si>
  <si>
    <t>2320</t>
  </si>
  <si>
    <t>Dotacje celowe otrzymane z powiatu na zadania bieżące realizowane na podstawie porozumień (umów) między jednostkami samorządu terytorialnego</t>
  </si>
  <si>
    <t>Domy pomocy społecznej</t>
  </si>
  <si>
    <t>Rodziny zastępcze</t>
  </si>
  <si>
    <t>Powiatowe centra pomocy rodzinie</t>
  </si>
  <si>
    <t>Pozostałe zadania w zakresie polityki społecznej</t>
  </si>
  <si>
    <t>Zespoły do spraw orzekania o niepełnosprawności</t>
  </si>
  <si>
    <t>Państwowy Fundusz Rehabilitacji Osób Niepełnosprawnych</t>
  </si>
  <si>
    <t>Powiatowe urzędy pracy</t>
  </si>
  <si>
    <t>2690</t>
  </si>
  <si>
    <t>Środki z Funduszu Pracy otrzymane przez powiat z przeznaczeniem na finansowanie kosztów wynagrodzenia i składek na ubezpieczenia społeczne pracowników powiatowego urzędu pracy</t>
  </si>
  <si>
    <t>2009</t>
  </si>
  <si>
    <t>Edukacyjna opieka wychowawcza</t>
  </si>
  <si>
    <t>Internaty i bursy szkolne</t>
  </si>
  <si>
    <t>921</t>
  </si>
  <si>
    <t>Kultura i ochrona dziedzictwa narodowego</t>
  </si>
  <si>
    <t>92195</t>
  </si>
  <si>
    <t>OGÓŁEM:</t>
  </si>
  <si>
    <t>Zadania w zakresie przeciwdziałania przemocy w rodzinie</t>
  </si>
  <si>
    <t>2700</t>
  </si>
  <si>
    <t>Środki na dofinansowanie własnych zadań bieżących gmin (związków gmin), powiatów (związków powiatów), samorządów województw, pozyskane z innych źródeł</t>
  </si>
  <si>
    <t>Kwalifikacja wojskowa</t>
  </si>
  <si>
    <t>Wpływy z tytułu pomocy finansowej udzielanej pomiędzy jednostkami samorządu terytorialnego na dofinansowanie własnych zadań inwestycyjnych i zakupów inwestycyjnych</t>
  </si>
  <si>
    <t>700</t>
  </si>
  <si>
    <t>70005</t>
  </si>
  <si>
    <t>85205</t>
  </si>
  <si>
    <t>853</t>
  </si>
  <si>
    <t>85321</t>
  </si>
  <si>
    <t>I</t>
  </si>
  <si>
    <t>9.</t>
  </si>
  <si>
    <t>Szkoły Zawodowe</t>
  </si>
  <si>
    <t>II</t>
  </si>
  <si>
    <t>Ośrodki Rewalidacyjno-Wychowawcze</t>
  </si>
  <si>
    <t>10.</t>
  </si>
  <si>
    <t>Gmina Chociwel</t>
  </si>
  <si>
    <t>Gmina Dobrzany</t>
  </si>
  <si>
    <t>Gmina Ińsko</t>
  </si>
  <si>
    <t>Gmina Suchań</t>
  </si>
  <si>
    <t>Dotacje na realizację zadań z programu profilaktyki zdrowotnej dla mieszkańców Powiatu Stargardzkiego</t>
  </si>
  <si>
    <t>Warsztaty Terapii Zajęciowej w Stargardzie Szczecińskim prowadzone przez Polskie Stowarzyszenie na Rzecz Osób z Upośledzeniem Umysłowym w Stargardzie Szczecińskim</t>
  </si>
  <si>
    <t>Warsztaty Terapii Zajęciowej w Dzwonowie prowadzone przez Towarzystwo Rozwoju Gminy Marianowo</t>
  </si>
  <si>
    <t>02002</t>
  </si>
  <si>
    <t>Nadzór nad gospodarką leśną</t>
  </si>
  <si>
    <t>60016</t>
  </si>
  <si>
    <t>630</t>
  </si>
  <si>
    <t>Turystyka</t>
  </si>
  <si>
    <t>63095</t>
  </si>
  <si>
    <t>71095</t>
  </si>
  <si>
    <t>75019</t>
  </si>
  <si>
    <t>Rady powiatów</t>
  </si>
  <si>
    <t>75075</t>
  </si>
  <si>
    <t>Promocja jednostek samorządu terytorialnego</t>
  </si>
  <si>
    <t>Bezpieczeństwo publiczne i ochrona przeciwpożarowa</t>
  </si>
  <si>
    <t>75404</t>
  </si>
  <si>
    <t>Komendy wojewódzkie Policji</t>
  </si>
  <si>
    <t>75421</t>
  </si>
  <si>
    <t>Zarządzanie kryzysowe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</si>
  <si>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</si>
  <si>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</si>
  <si>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</si>
  <si>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</si>
  <si>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</si>
  <si>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</si>
  <si>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>801</t>
  </si>
  <si>
    <t>80102</t>
  </si>
  <si>
    <t>80110</t>
  </si>
  <si>
    <t xml:space="preserve">Gimnazja   </t>
  </si>
  <si>
    <t>80111</t>
  </si>
  <si>
    <t>Gimnazja specjalne</t>
  </si>
  <si>
    <t>80130</t>
  </si>
  <si>
    <t>80134</t>
  </si>
  <si>
    <t>Szkoły zawodowe specjalne</t>
  </si>
  <si>
    <t>80195</t>
  </si>
  <si>
    <t>85195</t>
  </si>
  <si>
    <t>Placówki opiekuńczo -wychowawcze</t>
  </si>
  <si>
    <t>85202</t>
  </si>
  <si>
    <t>85204</t>
  </si>
  <si>
    <t>85218</t>
  </si>
  <si>
    <t>85220</t>
  </si>
  <si>
    <t>Nazwa jednostki
 otrzymującej dotację</t>
  </si>
  <si>
    <t>Zakres</t>
  </si>
  <si>
    <t>Ogółem kwota dotacji</t>
  </si>
  <si>
    <t>Komenda Wojewódzka Policji w Szczecinie</t>
  </si>
  <si>
    <t>2007</t>
  </si>
  <si>
    <t>Dotacje celowe w ramach programów finansowych z udziałem środków europejskich oraz środków, o których mowa w art.. 5 ust. 1 pkt 3 oraz ust. 3 pkt 5 i 6 ustawy, lub płatnosci w ramach budżetu środków europejskich</t>
  </si>
  <si>
    <t>rok budżetowy 2011 (9+10+11)</t>
  </si>
  <si>
    <t>Prace geodezyjne i kartograficzne(nieinwestycyjne)</t>
  </si>
  <si>
    <t>11.</t>
  </si>
  <si>
    <t>Grzywny i inne kary pieniężne od osób prawnych i innych jednostek organizacyjnych</t>
  </si>
  <si>
    <t>Gospodarka komunalna i ochrona środowiska</t>
  </si>
  <si>
    <t>Wpływy i wydatki związane  z gromadzeniem środków z opłat i kar za korzystanie ze środowiska</t>
  </si>
  <si>
    <t>OGÓŁEM WYDATKI MAJĄTKOWE</t>
  </si>
  <si>
    <t>Inwestycje                    i zakupy inwestycyjne</t>
  </si>
  <si>
    <t>na programy finansowane z udziałem środków, o których mowa w art. 5 ust.1  pkt 2                   i 3 ustawy o fin. publ. w części związanej z realizacją zadań jednostki samorządu terytorialnego</t>
  </si>
  <si>
    <t>Wniesienie wkładów do spółek prawa handlowego</t>
  </si>
  <si>
    <t xml:space="preserve">Zakup                              i objęcie akcji                       i udziałów </t>
  </si>
  <si>
    <t>§ 903</t>
  </si>
  <si>
    <t>§ 951</t>
  </si>
  <si>
    <t>§ 944</t>
  </si>
  <si>
    <t>§ 957</t>
  </si>
  <si>
    <t>§ 931</t>
  </si>
  <si>
    <t>§ 994</t>
  </si>
  <si>
    <t>§ 995</t>
  </si>
  <si>
    <t>Spłaty pożyczek otrzymanych na finansowanie zadań realizowanych z udziałem środków pochodzących z budżetu UE</t>
  </si>
  <si>
    <t>Rozbiórka istniejącego i budowa nowego mostu w ciągu drogi powiatowej nr 1709Z                                                   w km 1+278 w miejscowości Sowno - wykup gruntów</t>
  </si>
  <si>
    <t>Wpłaty jednostek na państwowy fundusz celowy na finansowanie lub dofinansowanie zadań inwestycyjnych</t>
  </si>
  <si>
    <t>6207</t>
  </si>
  <si>
    <t>Dotacje celowe w ramach programów finansowanych z udziałem środków europejskich oraz środków, o których mowa w art. 5 ust. 1 pkt 1 oraz ust. 3 pkt 5 i 6 ustawy, lub płatności w ramach budżetu środków europejskich</t>
  </si>
  <si>
    <t>Poradnie psychologiczno-pedagogiczne, w tym poradnie specjalistyczne</t>
  </si>
  <si>
    <t>Wydatki na programy finansowane              z udziałem środków pochodzących                       z budżetu Unii Europejskiej oraz niepodlegających zwrotowi środków               z pomocy udzielonej przez państwa</t>
  </si>
  <si>
    <t>§ 991</t>
  </si>
  <si>
    <t>§ 982</t>
  </si>
  <si>
    <t>Wydatki
ogółem
(5+11)</t>
  </si>
  <si>
    <t>Wydatki na programy finansowane z udziałem środków pochodzących                       z budżetu Unii Europejskiej oraz niepodlegających zwrotowi środków               z pomocy udzielonej przez państwa</t>
  </si>
  <si>
    <t>Wydatki na programy finansowane z udziałem środków pochodzących z budżetu Unii Europejskiej oraz niepodlegających zwrotowi środków  z pomocy udzielonej przez państwa</t>
  </si>
  <si>
    <t>Wydatki na programy finansowane z udziałem środków pochodzących z budżetu Unii Europejskiej oraz niepodlegających zwrotowi środków                   z pomocy udzielonej przez państwa</t>
  </si>
  <si>
    <t>Wykup gruntów pod realizację odcinków Am-D</t>
  </si>
  <si>
    <t>Wykup gruntów pod realizację odcinków E, F, G</t>
  </si>
  <si>
    <t>Wpłaty z tytułu odpłatnego nabycia prawa własności oraz prawa użytkowania wieczystego nieruchomości</t>
  </si>
  <si>
    <t>dochody własne ze sprzedaży majątku</t>
  </si>
  <si>
    <t>Subwencje</t>
  </si>
  <si>
    <t>Dotacjez budżetu Państwa na zadania z zakresu administracji rządowej i innych zadań zleconych odrębnymi ustawami</t>
  </si>
  <si>
    <t>Dotacje z budżetu Państwa na zadania realizowane na podstawie porozumień z organami administracji rządowej</t>
  </si>
  <si>
    <t>Dotacje z budżetu Państwa na zadania własne Powiatu</t>
  </si>
  <si>
    <t>Dotacjez budżetów jst na podstawie porozumień</t>
  </si>
  <si>
    <t>Dotacje z budżetów jst na pomoc finansową</t>
  </si>
  <si>
    <t>Dotacje celowe w ramach programów finansowanych z udziałem środków europejskich oraz środków, o których mowa w art. 5 ust. 1 pkt 3 oraz ust. 3 pkt 5 i 6, lub płatności w ramach  budżetu środków europejskich</t>
  </si>
  <si>
    <t xml:space="preserve">Udziały w podatkach budżetu państwa </t>
  </si>
  <si>
    <t>Pozostałe dochody</t>
  </si>
  <si>
    <t>900</t>
  </si>
  <si>
    <t>92118</t>
  </si>
  <si>
    <t>Muzea</t>
  </si>
  <si>
    <t>Dotacje na inwestycje</t>
  </si>
  <si>
    <t>§ 963</t>
  </si>
  <si>
    <t>90095</t>
  </si>
  <si>
    <t>0870</t>
  </si>
  <si>
    <t>Wpływy ze sprzedaży składników majątkowych</t>
  </si>
  <si>
    <t>75814</t>
  </si>
  <si>
    <t>Różne rozliczenia finansowe</t>
  </si>
  <si>
    <t>Kultura fizyczna</t>
  </si>
  <si>
    <t>Dochody budżetu Powiatu Stargardzkiego na 2012 rok</t>
  </si>
  <si>
    <t>Wydatki budżetu Powiatu Stargardzkiego na 2012 roku</t>
  </si>
  <si>
    <t>75414</t>
  </si>
  <si>
    <t>Obrona cywilna</t>
  </si>
  <si>
    <t>75495</t>
  </si>
  <si>
    <t>85404</t>
  </si>
  <si>
    <t>Wczesne wspomaganie rozwoju dziecka</t>
  </si>
  <si>
    <t>Dochody i wydatki
budżetu Powiatu Stargardzkiego 
związane z realizacją zadań z zakresu administracji rządowej wykonywanych na podstawie porozumień z organami administracji rządowej w 2012 roku</t>
  </si>
  <si>
    <t>Dochody i wydatki
budżetu Powiatu Stargardzkiego
związane z realizacją zadań wykonywanych na podstawie porozumień (umów) między jednostkami samorządu terytorialnego w 2012 roku</t>
  </si>
  <si>
    <t>Dochody i wydatki
budżetu Powiatu Stargardzkiego
związane z realizacją zadań z zakresu administracji rządowej i innych zadań zleconych odrębnymi ustawami
w 2012 roku</t>
  </si>
  <si>
    <t>Miasto Stargard Szczeciński</t>
  </si>
  <si>
    <t>Dotacje celowe
udzielone z budżetu Powiatu Stargardzkiego
na zadania własne powiatu realizowane przez podmioty należące
do sektora finansów publicznych w 2012 roku</t>
  </si>
  <si>
    <t>Dotacje celowe
udzielone z budżetu Powiatu Stargardzkiego
na zadania własne powiatu realizowane przez podmioty 
nienależące do sektora finansów publicznych w 2012 roku</t>
  </si>
  <si>
    <t>Budowa nowej siedziby Komendy Powiatowej Policji w Stargardzie Szczecińskim</t>
  </si>
  <si>
    <t>Dotacja celowa dla Komendy Wojewódzkiej Policji w Szczecinie
udzielona z budżetu Powiatu Stargardzkiego
w  2012 roku</t>
  </si>
  <si>
    <t>12.</t>
  </si>
  <si>
    <t>13.</t>
  </si>
  <si>
    <t>14.</t>
  </si>
  <si>
    <t>15.</t>
  </si>
  <si>
    <t>16.</t>
  </si>
  <si>
    <t>17.</t>
  </si>
  <si>
    <t>Dotacje podmiotowe dla jednostek spoza sektora finansów publicznych udzielone z budżetu Powiatu Stargardzkiego w 2012 roku</t>
  </si>
  <si>
    <t>w tym: zgodnie z art.221 ustawy o finansach publicznych</t>
  </si>
  <si>
    <t>Przychody i rozchody
budżetu Powiatu Stargardzkiego
w 2012 roku</t>
  </si>
  <si>
    <t>Przychody z zaciągniętych pożyczek i kredytów na rynku krajowym</t>
  </si>
  <si>
    <t>kredyty</t>
  </si>
  <si>
    <t>pożyczki</t>
  </si>
  <si>
    <t>Przychody z zaciągniętych pożyczek  na finansowanie zadań realizowanych z udziałem środków pochodzących z budżetu UE</t>
  </si>
  <si>
    <t>Przychody ze spłat pożyczek i kredytów udzielonych ze środków publicznych</t>
  </si>
  <si>
    <t xml:space="preserve">Pozostałe przychody z prywatyzacji </t>
  </si>
  <si>
    <t>Nadwyżki z lat ubiegłych</t>
  </si>
  <si>
    <t>Przychody ze sprzedaży innych papierów wartościowych</t>
  </si>
  <si>
    <t>Wolne środki, o których mowa w art. 217 ust. 2 pkt 6 ustawy</t>
  </si>
  <si>
    <t>§ 950</t>
  </si>
  <si>
    <t>Spłaty otrzymanych krajowych pożyczek i kredytów</t>
  </si>
  <si>
    <t>Udzielone pożyczki i kredyty</t>
  </si>
  <si>
    <t>Przelewy na rachunki lokat</t>
  </si>
  <si>
    <t>Wykup innych papierów wartościowych</t>
  </si>
  <si>
    <t>Rozchody z tytułu innych rozliczeń krajowych</t>
  </si>
  <si>
    <t>Kwota
2012 r.</t>
  </si>
  <si>
    <t>dotacja schetynówka</t>
  </si>
  <si>
    <t>dotacja Gminy</t>
  </si>
  <si>
    <t>dotacja RPO drogi</t>
  </si>
  <si>
    <t>dotacja RPO CKP</t>
  </si>
  <si>
    <t>dotacja RPO szpital</t>
  </si>
  <si>
    <t>dotacja budżet państwa - zlecone</t>
  </si>
  <si>
    <t>dotacja budżet państwa - wasne</t>
  </si>
  <si>
    <t xml:space="preserve"> środki na wydatki niewygasające</t>
  </si>
  <si>
    <t>Nabycie nieruchomości zabudowanej obiektem mieszkalnym oraz adaptacja obiektu na potrzeby Domu Dziecka nr 2 w Stargardzie Szczecińskim  - przystosowanie obiektu do potrzeb standaryzacji wraz z wyposażeniem obiektu</t>
  </si>
  <si>
    <t>dotacja budżet państwa</t>
  </si>
  <si>
    <t>Budowa nowej siedziby Komendy Powiatowej Policji w Stargardzie Szczecińskim - Etap I - Opracowanie dokumentacji projektowej.</t>
  </si>
  <si>
    <t xml:space="preserve">                    Wydatki majątkowe Powiatu Stargardzkiego  w  2012 roku   </t>
  </si>
  <si>
    <t xml:space="preserve">rok  budżetowy            2012 </t>
  </si>
  <si>
    <t>Przebudowa i  budowa drogi  powiatowej 1711Z na odcinku Stargard Szczeciński - Witkowo oraz drogi 1716Z Witkowo - Dolice do granic powiatu - wykup gruntów</t>
  </si>
  <si>
    <t>Przebudowa i budowa drogi Nr 1754Z na odcinku Kamionka - Miałka wraz z odwodnieniem i elementami bezpieczeństwa ruchu na całej długości</t>
  </si>
  <si>
    <t>Zakupy środków trwałych dla  Komendy Powiatowej Straży Pożarnej w Stargardzie Szczecińskim</t>
  </si>
  <si>
    <t>Zakup naczepy pożarniczej do przewozu wody</t>
  </si>
  <si>
    <t>Podmiot</t>
  </si>
  <si>
    <t>Janina Panz</t>
  </si>
  <si>
    <t>Ewa Kopczyńska</t>
  </si>
  <si>
    <t>Barbara Michalak</t>
  </si>
  <si>
    <t>Centrum Nauki Biznesu   " Żak"</t>
  </si>
  <si>
    <t>Małgorzata Starzyńska</t>
  </si>
  <si>
    <t>Danuta Terajewicz - Bryła</t>
  </si>
  <si>
    <t>Stanisław Wyszyński</t>
  </si>
  <si>
    <t>Kamil Borowicz</t>
  </si>
  <si>
    <t>Małgorzta Starzyńska</t>
  </si>
  <si>
    <t>Grzegorz i Anna Wasiłek</t>
  </si>
  <si>
    <t>Społeczne Stowarzyszenie Prasoznawcze " Stopka"</t>
  </si>
  <si>
    <t>Oddział Krajowego Towarzystwa Autyzmu w Stargardzie Szczecińskim</t>
  </si>
  <si>
    <t>Szczecińskie Centrum Edukacyjne</t>
  </si>
  <si>
    <t>Maria Józwa</t>
  </si>
  <si>
    <t xml:space="preserve">Niepubliczne Liceum Ogólnokształcące                             </t>
  </si>
  <si>
    <t xml:space="preserve">Niepubliczne Liceum Ogólnokształcące  (dla młodzieży) </t>
  </si>
  <si>
    <t xml:space="preserve">Niepubliczne Liceum Ogólnokształcące "Żak" (dla dorosłych)                                                                                                                       </t>
  </si>
  <si>
    <t xml:space="preserve">Niepubliczne Liceum Uzupełniające Żak                          (dla dorosłych)                                                                                                                                                                                </t>
  </si>
  <si>
    <t xml:space="preserve">Liceum Ogólnokształcące dla Dorosłych "Żak"                                                            </t>
  </si>
  <si>
    <t xml:space="preserve">Uzupełniające Liceum Ogólnokształcące dla Dorosłych "Żak" </t>
  </si>
  <si>
    <t xml:space="preserve">Prywatne Liceum Ogólnokształcące Omnibus (dla dorosłych)                                                                                                                                                                                      </t>
  </si>
  <si>
    <t xml:space="preserve">Prywatne Liceum Uzupełniające Omnibus (dla dorosłych)                                                                                                                    </t>
  </si>
  <si>
    <t xml:space="preserve">Niepubliczne Liceum Uzupełniajace (dla dorosłych)                                                                                                                             </t>
  </si>
  <si>
    <t xml:space="preserve">Niepubliczne Liceum Uzupełniające  (dla młodzieży)                     </t>
  </si>
  <si>
    <t xml:space="preserve">Niepubliczne Liceum Ogólnokształcące  (dla dorosłych) </t>
  </si>
  <si>
    <t xml:space="preserve">Uzupełniające Liceum Ogólnokształcące (dla dorosłych) </t>
  </si>
  <si>
    <t xml:space="preserve">Liceum Ogólnokształcące (dla dorosłych)          </t>
  </si>
  <si>
    <t xml:space="preserve">Liceum Ogólnokształcące (dla młodzieży)          </t>
  </si>
  <si>
    <t xml:space="preserve">Liceum  Ogólnokształcące Uzupełniające </t>
  </si>
  <si>
    <t xml:space="preserve">Liceum Ogólnokształcące MAXIMA                  </t>
  </si>
  <si>
    <t xml:space="preserve">Uzupełniające Liceum Ogólnokształcące MAXIMA                                                                                                                  </t>
  </si>
  <si>
    <t xml:space="preserve">Niepubliczna Szkoła Policealna (dla dorosłych) </t>
  </si>
  <si>
    <t xml:space="preserve">Policealne Studium Zarządzania "Żak" (dla dorosłych) </t>
  </si>
  <si>
    <t xml:space="preserve">Prywatne Policealne Studium Zawodowe "Omnibus"  (dla dorosłych)                                                                                   </t>
  </si>
  <si>
    <t xml:space="preserve">Studium Medyczne Medica  (dla młodzieży) </t>
  </si>
  <si>
    <t xml:space="preserve">Studium Medyczne Medica  (dla dorosłych)                                                 </t>
  </si>
  <si>
    <t xml:space="preserve">Studium Medyczne Medica (dla dorosłych) </t>
  </si>
  <si>
    <t xml:space="preserve">Medyczna Zasadnicza Szkoła Zawodowa </t>
  </si>
  <si>
    <t xml:space="preserve">Policealne Studium Farmaceutyczne (dla młodzieży) </t>
  </si>
  <si>
    <t xml:space="preserve">Policealna Szkoła Centrum Nauki i Biznesu "Żak" </t>
  </si>
  <si>
    <t>Policealna Szkoła Zawodowa dla Dorosłych Szczecińskiego Centrum Edukacyjnego</t>
  </si>
  <si>
    <t xml:space="preserve">Policealne Studium Hotelarskie </t>
  </si>
  <si>
    <t xml:space="preserve">Niepubliczna Specjalistyczna Poradnia Psychologiczno-Pedagogiczna                                                                           </t>
  </si>
  <si>
    <t xml:space="preserve"> Ośrodek Rehabilitacyjno -Edukacyjno- Wychowawczy dla Dzieci i Młodzieży z Autyzmem i innymi Sprzężeniami                                                                        </t>
  </si>
  <si>
    <t>Centrum Nauki i Biznesu   " Żak"</t>
  </si>
  <si>
    <t>II.</t>
  </si>
  <si>
    <t xml:space="preserve">Technikum Infromatyczne </t>
  </si>
  <si>
    <t xml:space="preserve">Technikum Hotelarskie </t>
  </si>
  <si>
    <t>Nauka udzielania pierwszej pomocy</t>
  </si>
  <si>
    <t xml:space="preserve">Promocja zdrowia fizycznego </t>
  </si>
  <si>
    <t>Profilaktyka antyalkoholowa</t>
  </si>
  <si>
    <t>Przeciwdziałanie uzależnieniom</t>
  </si>
  <si>
    <t>Prowadzenie świetlic w ramach placówek opiekuńczo-wychowawczych wsparcia dziennego</t>
  </si>
  <si>
    <t>Prowadzenie zadań ośrodka interwencji kryzysowej</t>
  </si>
  <si>
    <t>Dofinansowanie kosztów działalności warsztatów terapii zajęciowej:</t>
  </si>
  <si>
    <t>Dofinansowanie prac remontowych i konserwatorskich zabytków sakralnych w Stargardzie Szczecińskim</t>
  </si>
  <si>
    <t>Roboty budowlane przy ścianie wschodniej kościoła  pod wezwaniem  Św. Józefa Oblubieńca w Nowej Dąbrowie</t>
  </si>
  <si>
    <t>Remont wieży kościoła pod wezwaniem Św. Ducha                                             w Stargardzie Szczecińskim</t>
  </si>
  <si>
    <t>Dotacje na realizację zadania publicznego z zkresu bezpieczeństwa i ratownictwa wodnego obywateli</t>
  </si>
  <si>
    <t>Zakup przekaźników do Krajowego Systemu Ratownictwa Gaśniczego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</si>
</sst>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86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i/>
      <u val="single"/>
      <sz val="8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10"/>
      <name val="Arial CE"/>
      <family val="0"/>
    </font>
    <font>
      <sz val="12"/>
      <name val="Arial CE"/>
      <family val="2"/>
    </font>
    <font>
      <sz val="5"/>
      <name val="Arial CE"/>
      <family val="2"/>
    </font>
    <font>
      <b/>
      <sz val="13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b/>
      <sz val="8"/>
      <name val="Arial"/>
      <family val="2"/>
    </font>
    <font>
      <b/>
      <i/>
      <sz val="10"/>
      <name val="Arial CE"/>
      <family val="0"/>
    </font>
    <font>
      <b/>
      <sz val="12"/>
      <name val="Arial"/>
      <family val="2"/>
    </font>
    <font>
      <sz val="9"/>
      <color indexed="8"/>
      <name val="Czcionka tekstu podstawowego"/>
      <family val="0"/>
    </font>
    <font>
      <sz val="9"/>
      <name val="Arial CE"/>
      <family val="0"/>
    </font>
    <font>
      <b/>
      <sz val="11"/>
      <name val="Arial CE"/>
      <family val="0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 CE"/>
      <family val="0"/>
    </font>
    <font>
      <sz val="12"/>
      <color indexed="8"/>
      <name val="Arial CE"/>
      <family val="0"/>
    </font>
    <font>
      <sz val="11"/>
      <name val="Arial"/>
      <family val="2"/>
    </font>
    <font>
      <b/>
      <sz val="8"/>
      <color indexed="8"/>
      <name val="Czcionka tekstu podstawowego"/>
      <family val="0"/>
    </font>
    <font>
      <sz val="11"/>
      <name val="Arial CE"/>
      <family val="0"/>
    </font>
    <font>
      <b/>
      <sz val="11"/>
      <color indexed="8"/>
      <name val="Czcionka tekstu podstawowego"/>
      <family val="2"/>
    </font>
    <font>
      <sz val="11"/>
      <name val="Czcionka tekstu podstawowego"/>
      <family val="2"/>
    </font>
    <font>
      <b/>
      <i/>
      <sz val="10"/>
      <name val="Arial"/>
      <family val="2"/>
    </font>
    <font>
      <b/>
      <sz val="8"/>
      <name val="Arial CE"/>
      <family val="0"/>
    </font>
    <font>
      <b/>
      <sz val="7"/>
      <name val="Arial"/>
      <family val="2"/>
    </font>
    <font>
      <b/>
      <sz val="7"/>
      <name val="Arial CE"/>
      <family val="0"/>
    </font>
    <font>
      <sz val="12"/>
      <name val="Arial"/>
      <family val="2"/>
    </font>
    <font>
      <b/>
      <sz val="9"/>
      <name val="Arial CE"/>
      <family val="2"/>
    </font>
    <font>
      <i/>
      <sz val="12"/>
      <name val="Arial CE"/>
      <family val="0"/>
    </font>
    <font>
      <b/>
      <i/>
      <sz val="12"/>
      <name val="Arial CE"/>
      <family val="0"/>
    </font>
    <font>
      <i/>
      <sz val="10"/>
      <name val="Arial"/>
      <family val="2"/>
    </font>
    <font>
      <b/>
      <i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8FEC2"/>
        <bgColor indexed="64"/>
      </patternFill>
    </fill>
    <fill>
      <patternFill patternType="solid">
        <fgColor rgb="FF8AFECA"/>
        <bgColor indexed="64"/>
      </patternFill>
    </fill>
    <fill>
      <patternFill patternType="solid">
        <fgColor rgb="FFCAAB8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3" applyNumberFormat="0" applyFill="0" applyAlignment="0" applyProtection="0"/>
    <xf numFmtId="0" fontId="70" fillId="29" borderId="4" applyNumberFormat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6" fillId="27" borderId="1" applyNumberFormat="0" applyAlignment="0" applyProtection="0"/>
    <xf numFmtId="0" fontId="7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8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374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top"/>
    </xf>
    <xf numFmtId="3" fontId="0" fillId="0" borderId="0" xfId="0" applyNumberFormat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0" fontId="0" fillId="0" borderId="0" xfId="109">
      <alignment/>
      <protection/>
    </xf>
    <xf numFmtId="0" fontId="9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49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vertical="center"/>
    </xf>
    <xf numFmtId="49" fontId="9" fillId="0" borderId="10" xfId="0" applyNumberFormat="1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7" fillId="33" borderId="10" xfId="21" applyFont="1" applyFill="1" applyBorder="1" applyAlignment="1">
      <alignment horizontal="center" vertical="center" wrapText="1"/>
    </xf>
    <xf numFmtId="0" fontId="6" fillId="0" borderId="10" xfId="109" applyFont="1" applyFill="1" applyBorder="1" applyAlignment="1">
      <alignment horizontal="center" vertical="center"/>
      <protection/>
    </xf>
    <xf numFmtId="0" fontId="0" fillId="0" borderId="0" xfId="109" applyFont="1">
      <alignment/>
      <protection/>
    </xf>
    <xf numFmtId="3" fontId="15" fillId="33" borderId="10" xfId="44" applyNumberFormat="1" applyFont="1" applyFill="1" applyBorder="1" applyAlignment="1">
      <alignment horizontal="right" vertical="center"/>
    </xf>
    <xf numFmtId="49" fontId="15" fillId="33" borderId="10" xfId="150" applyNumberFormat="1" applyFont="1" applyFill="1" applyBorder="1" applyAlignment="1">
      <alignment horizontal="center" vertical="center"/>
      <protection/>
    </xf>
    <xf numFmtId="49" fontId="15" fillId="33" borderId="10" xfId="150" applyNumberFormat="1" applyFont="1" applyFill="1" applyBorder="1" applyAlignment="1">
      <alignment horizontal="left" vertical="center" wrapText="1"/>
      <protection/>
    </xf>
    <xf numFmtId="49" fontId="0" fillId="33" borderId="10" xfId="150" applyNumberFormat="1" applyFont="1" applyFill="1" applyBorder="1" applyAlignment="1">
      <alignment horizontal="center" vertical="center"/>
      <protection/>
    </xf>
    <xf numFmtId="49" fontId="0" fillId="33" borderId="10" xfId="150" applyNumberFormat="1" applyFont="1" applyFill="1" applyBorder="1" applyAlignment="1">
      <alignment horizontal="left" vertical="center" wrapText="1"/>
      <protection/>
    </xf>
    <xf numFmtId="3" fontId="0" fillId="33" borderId="10" xfId="44" applyNumberFormat="1" applyFont="1" applyFill="1" applyBorder="1" applyAlignment="1">
      <alignment horizontal="right" vertical="center"/>
    </xf>
    <xf numFmtId="49" fontId="15" fillId="33" borderId="10" xfId="150" applyNumberFormat="1" applyFont="1" applyFill="1" applyBorder="1" applyAlignment="1">
      <alignment horizontal="center" vertical="center" wrapText="1"/>
      <protection/>
    </xf>
    <xf numFmtId="0" fontId="15" fillId="33" borderId="10" xfId="150" applyFont="1" applyFill="1" applyBorder="1" applyAlignment="1">
      <alignment horizontal="left" vertical="center"/>
      <protection/>
    </xf>
    <xf numFmtId="3" fontId="15" fillId="33" borderId="10" xfId="150" applyNumberFormat="1" applyFont="1" applyFill="1" applyBorder="1" applyAlignment="1">
      <alignment horizontal="right" vertical="center"/>
      <protection/>
    </xf>
    <xf numFmtId="0" fontId="0" fillId="33" borderId="10" xfId="150" applyFont="1" applyFill="1" applyBorder="1" applyAlignment="1">
      <alignment horizontal="left" vertical="center" wrapText="1"/>
      <protection/>
    </xf>
    <xf numFmtId="3" fontId="0" fillId="33" borderId="10" xfId="44" applyNumberFormat="1" applyFont="1" applyFill="1" applyBorder="1" applyAlignment="1">
      <alignment horizontal="right" vertical="center" wrapText="1"/>
    </xf>
    <xf numFmtId="3" fontId="0" fillId="33" borderId="10" xfId="150" applyNumberFormat="1" applyFont="1" applyFill="1" applyBorder="1" applyAlignment="1">
      <alignment horizontal="right" vertical="center"/>
      <protection/>
    </xf>
    <xf numFmtId="0" fontId="15" fillId="33" borderId="10" xfId="150" applyFont="1" applyFill="1" applyBorder="1" applyAlignment="1">
      <alignment horizontal="left" vertical="center" wrapText="1"/>
      <protection/>
    </xf>
    <xf numFmtId="0" fontId="0" fillId="33" borderId="10" xfId="150" applyFont="1" applyFill="1" applyBorder="1" applyAlignment="1">
      <alignment horizontal="center" vertical="center"/>
      <protection/>
    </xf>
    <xf numFmtId="0" fontId="0" fillId="33" borderId="10" xfId="150" applyFont="1" applyFill="1" applyBorder="1" applyAlignment="1">
      <alignment horizontal="left" vertical="center"/>
      <protection/>
    </xf>
    <xf numFmtId="0" fontId="15" fillId="33" borderId="10" xfId="150" applyFont="1" applyFill="1" applyBorder="1" applyAlignment="1">
      <alignment horizontal="center" vertical="center"/>
      <protection/>
    </xf>
    <xf numFmtId="3" fontId="13" fillId="33" borderId="10" xfId="44" applyNumberFormat="1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 wrapText="1"/>
    </xf>
    <xf numFmtId="3" fontId="0" fillId="33" borderId="10" xfId="0" applyNumberFormat="1" applyFont="1" applyFill="1" applyBorder="1" applyAlignment="1">
      <alignment vertical="center"/>
    </xf>
    <xf numFmtId="0" fontId="0" fillId="33" borderId="10" xfId="150" applyFont="1" applyFill="1" applyBorder="1" applyAlignment="1">
      <alignment horizontal="left" vertical="center"/>
      <protection/>
    </xf>
    <xf numFmtId="3" fontId="0" fillId="33" borderId="10" xfId="44" applyNumberFormat="1" applyFont="1" applyFill="1" applyBorder="1" applyAlignment="1">
      <alignment horizontal="right" vertical="center"/>
    </xf>
    <xf numFmtId="0" fontId="22" fillId="33" borderId="10" xfId="109" applyFont="1" applyFill="1" applyBorder="1" applyAlignment="1">
      <alignment horizontal="center" vertical="center" wrapText="1"/>
      <protection/>
    </xf>
    <xf numFmtId="3" fontId="22" fillId="33" borderId="10" xfId="109" applyNumberFormat="1" applyFont="1" applyFill="1" applyBorder="1" applyAlignment="1">
      <alignment horizontal="right" vertical="center" wrapText="1"/>
      <protection/>
    </xf>
    <xf numFmtId="0" fontId="27" fillId="33" borderId="10" xfId="109" applyFont="1" applyFill="1" applyBorder="1" applyAlignment="1">
      <alignment horizontal="center" vertical="center" wrapText="1"/>
      <protection/>
    </xf>
    <xf numFmtId="0" fontId="27" fillId="33" borderId="10" xfId="109" applyFont="1" applyFill="1" applyBorder="1" applyAlignment="1">
      <alignment vertical="center" wrapText="1"/>
      <protection/>
    </xf>
    <xf numFmtId="3" fontId="27" fillId="33" borderId="10" xfId="109" applyNumberFormat="1" applyFont="1" applyFill="1" applyBorder="1" applyAlignment="1">
      <alignment horizontal="right" vertical="center" wrapText="1"/>
      <protection/>
    </xf>
    <xf numFmtId="0" fontId="27" fillId="33" borderId="10" xfId="109" applyFont="1" applyFill="1" applyBorder="1" applyAlignment="1">
      <alignment horizontal="left" vertical="center" wrapText="1"/>
      <protection/>
    </xf>
    <xf numFmtId="3" fontId="22" fillId="33" borderId="10" xfId="109" applyNumberFormat="1" applyFont="1" applyFill="1" applyBorder="1" applyAlignment="1">
      <alignment vertical="center"/>
      <protection/>
    </xf>
    <xf numFmtId="3" fontId="27" fillId="33" borderId="10" xfId="109" applyNumberFormat="1" applyFont="1" applyFill="1" applyBorder="1" applyAlignment="1">
      <alignment vertical="center"/>
      <protection/>
    </xf>
    <xf numFmtId="0" fontId="13" fillId="0" borderId="0" xfId="0" applyFont="1" applyAlignment="1">
      <alignment vertical="center"/>
    </xf>
    <xf numFmtId="0" fontId="16" fillId="33" borderId="0" xfId="109" applyFont="1" applyFill="1" applyBorder="1" applyAlignment="1">
      <alignment vertical="center"/>
      <protection/>
    </xf>
    <xf numFmtId="49" fontId="8" fillId="10" borderId="10" xfId="150" applyNumberFormat="1" applyFont="1" applyFill="1" applyBorder="1" applyAlignment="1">
      <alignment horizontal="center" vertical="center"/>
      <protection/>
    </xf>
    <xf numFmtId="49" fontId="8" fillId="10" borderId="10" xfId="150" applyNumberFormat="1" applyFont="1" applyFill="1" applyBorder="1" applyAlignment="1">
      <alignment horizontal="left" vertical="center" wrapText="1"/>
      <protection/>
    </xf>
    <xf numFmtId="3" fontId="8" fillId="10" borderId="10" xfId="44" applyNumberFormat="1" applyFont="1" applyFill="1" applyBorder="1" applyAlignment="1">
      <alignment horizontal="right" vertical="center"/>
    </xf>
    <xf numFmtId="49" fontId="8" fillId="10" borderId="10" xfId="150" applyNumberFormat="1" applyFont="1" applyFill="1" applyBorder="1" applyAlignment="1">
      <alignment horizontal="center" vertical="center" wrapText="1"/>
      <protection/>
    </xf>
    <xf numFmtId="0" fontId="8" fillId="10" borderId="10" xfId="150" applyFont="1" applyFill="1" applyBorder="1" applyAlignment="1">
      <alignment horizontal="left" vertical="center"/>
      <protection/>
    </xf>
    <xf numFmtId="3" fontId="8" fillId="10" borderId="10" xfId="150" applyNumberFormat="1" applyFont="1" applyFill="1" applyBorder="1" applyAlignment="1">
      <alignment horizontal="right" vertical="center"/>
      <protection/>
    </xf>
    <xf numFmtId="0" fontId="8" fillId="10" borderId="10" xfId="150" applyFont="1" applyFill="1" applyBorder="1" applyAlignment="1">
      <alignment horizontal="left" vertical="center" wrapText="1"/>
      <protection/>
    </xf>
    <xf numFmtId="0" fontId="8" fillId="10" borderId="10" xfId="150" applyFont="1" applyFill="1" applyBorder="1" applyAlignment="1">
      <alignment horizontal="center" vertical="center"/>
      <protection/>
    </xf>
    <xf numFmtId="0" fontId="24" fillId="34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0" fillId="33" borderId="10" xfId="150" applyNumberFormat="1" applyFont="1" applyFill="1" applyBorder="1" applyAlignment="1">
      <alignment horizontal="center" vertical="center"/>
      <protection/>
    </xf>
    <xf numFmtId="0" fontId="0" fillId="33" borderId="10" xfId="150" applyFont="1" applyFill="1" applyBorder="1" applyAlignment="1">
      <alignment horizontal="left" vertical="center" wrapText="1"/>
      <protection/>
    </xf>
    <xf numFmtId="0" fontId="0" fillId="35" borderId="0" xfId="0" applyFont="1" applyFill="1" applyAlignment="1">
      <alignment/>
    </xf>
    <xf numFmtId="3" fontId="3" fillId="36" borderId="10" xfId="150" applyNumberFormat="1" applyFont="1" applyFill="1" applyBorder="1" applyAlignment="1">
      <alignment horizontal="right" vertical="center"/>
      <protection/>
    </xf>
    <xf numFmtId="3" fontId="3" fillId="10" borderId="10" xfId="0" applyNumberFormat="1" applyFont="1" applyFill="1" applyBorder="1" applyAlignment="1">
      <alignment vertical="center"/>
    </xf>
    <xf numFmtId="0" fontId="9" fillId="10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3" fontId="3" fillId="36" borderId="10" xfId="0" applyNumberFormat="1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3" fontId="3" fillId="36" borderId="10" xfId="0" applyNumberFormat="1" applyFont="1" applyFill="1" applyBorder="1" applyAlignment="1">
      <alignment horizontal="right" vertical="center"/>
    </xf>
    <xf numFmtId="3" fontId="3" fillId="36" borderId="10" xfId="0" applyNumberFormat="1" applyFont="1" applyFill="1" applyBorder="1" applyAlignment="1">
      <alignment horizontal="center" vertical="center"/>
    </xf>
    <xf numFmtId="0" fontId="5" fillId="34" borderId="10" xfId="109" applyFont="1" applyFill="1" applyBorder="1" applyAlignment="1">
      <alignment horizontal="center" vertical="center"/>
      <protection/>
    </xf>
    <xf numFmtId="0" fontId="5" fillId="34" borderId="10" xfId="109" applyFont="1" applyFill="1" applyBorder="1" applyAlignment="1">
      <alignment horizontal="center" vertical="center" wrapText="1"/>
      <protection/>
    </xf>
    <xf numFmtId="0" fontId="22" fillId="10" borderId="10" xfId="109" applyFont="1" applyFill="1" applyBorder="1" applyAlignment="1">
      <alignment horizontal="center" vertical="center" wrapText="1"/>
      <protection/>
    </xf>
    <xf numFmtId="3" fontId="22" fillId="10" borderId="10" xfId="109" applyNumberFormat="1" applyFont="1" applyFill="1" applyBorder="1" applyAlignment="1">
      <alignment horizontal="right" vertical="center" wrapText="1"/>
      <protection/>
    </xf>
    <xf numFmtId="3" fontId="22" fillId="10" borderId="10" xfId="109" applyNumberFormat="1" applyFont="1" applyFill="1" applyBorder="1" applyAlignment="1">
      <alignment vertical="center"/>
      <protection/>
    </xf>
    <xf numFmtId="3" fontId="22" fillId="36" borderId="10" xfId="109" applyNumberFormat="1" applyFont="1" applyFill="1" applyBorder="1" applyAlignment="1">
      <alignment vertical="center"/>
      <protection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/>
    </xf>
    <xf numFmtId="0" fontId="22" fillId="10" borderId="10" xfId="109" applyFont="1" applyFill="1" applyBorder="1" applyAlignment="1">
      <alignment horizontal="center" vertical="center"/>
      <protection/>
    </xf>
    <xf numFmtId="0" fontId="5" fillId="10" borderId="10" xfId="109" applyFont="1" applyFill="1" applyBorder="1" applyAlignment="1">
      <alignment vertical="center" wrapText="1"/>
      <protection/>
    </xf>
    <xf numFmtId="49" fontId="30" fillId="10" borderId="10" xfId="21" applyNumberFormat="1" applyFont="1" applyFill="1" applyBorder="1" applyAlignment="1">
      <alignment horizontal="center" vertical="center"/>
    </xf>
    <xf numFmtId="49" fontId="30" fillId="10" borderId="10" xfId="21" applyNumberFormat="1" applyFont="1" applyFill="1" applyBorder="1" applyAlignment="1">
      <alignment horizontal="left" vertical="center" wrapText="1"/>
    </xf>
    <xf numFmtId="3" fontId="30" fillId="10" borderId="10" xfId="21" applyNumberFormat="1" applyFont="1" applyFill="1" applyBorder="1" applyAlignment="1">
      <alignment horizontal="right" vertical="center" wrapText="1"/>
    </xf>
    <xf numFmtId="49" fontId="19" fillId="33" borderId="10" xfId="151" applyNumberFormat="1" applyFont="1" applyFill="1" applyBorder="1" applyAlignment="1">
      <alignment horizontal="center" vertical="center"/>
      <protection/>
    </xf>
    <xf numFmtId="49" fontId="29" fillId="33" borderId="10" xfId="151" applyNumberFormat="1" applyFont="1" applyFill="1" applyBorder="1" applyAlignment="1">
      <alignment horizontal="center" vertical="center"/>
      <protection/>
    </xf>
    <xf numFmtId="49" fontId="29" fillId="33" borderId="10" xfId="151" applyNumberFormat="1" applyFont="1" applyFill="1" applyBorder="1" applyAlignment="1">
      <alignment horizontal="left" vertical="center" wrapText="1"/>
      <protection/>
    </xf>
    <xf numFmtId="3" fontId="27" fillId="33" borderId="10" xfId="125" applyNumberFormat="1" applyFont="1" applyFill="1" applyBorder="1" applyAlignment="1">
      <alignment horizontal="right" vertical="center" wrapText="1"/>
      <protection/>
    </xf>
    <xf numFmtId="3" fontId="29" fillId="33" borderId="10" xfId="0" applyNumberFormat="1" applyFont="1" applyFill="1" applyBorder="1" applyAlignment="1">
      <alignment horizontal="right" vertical="center"/>
    </xf>
    <xf numFmtId="49" fontId="19" fillId="10" borderId="10" xfId="151" applyNumberFormat="1" applyFont="1" applyFill="1" applyBorder="1" applyAlignment="1">
      <alignment horizontal="center" vertical="center"/>
      <protection/>
    </xf>
    <xf numFmtId="49" fontId="19" fillId="10" borderId="10" xfId="151" applyNumberFormat="1" applyFont="1" applyFill="1" applyBorder="1" applyAlignment="1">
      <alignment horizontal="left" vertical="center" wrapText="1"/>
      <protection/>
    </xf>
    <xf numFmtId="3" fontId="22" fillId="10" borderId="10" xfId="125" applyNumberFormat="1" applyFont="1" applyFill="1" applyBorder="1" applyAlignment="1">
      <alignment horizontal="right" vertical="center" wrapText="1"/>
      <protection/>
    </xf>
    <xf numFmtId="3" fontId="29" fillId="35" borderId="10" xfId="0" applyNumberFormat="1" applyFont="1" applyFill="1" applyBorder="1" applyAlignment="1">
      <alignment horizontal="right" vertical="center"/>
    </xf>
    <xf numFmtId="3" fontId="30" fillId="10" borderId="10" xfId="21" applyNumberFormat="1" applyFont="1" applyFill="1" applyBorder="1" applyAlignment="1">
      <alignment horizontal="right" vertical="center"/>
    </xf>
    <xf numFmtId="49" fontId="30" fillId="33" borderId="10" xfId="21" applyNumberFormat="1" applyFont="1" applyFill="1" applyBorder="1" applyAlignment="1">
      <alignment horizontal="center" vertical="center"/>
    </xf>
    <xf numFmtId="49" fontId="1" fillId="33" borderId="10" xfId="21" applyNumberFormat="1" applyFont="1" applyFill="1" applyBorder="1" applyAlignment="1">
      <alignment horizontal="center" vertical="center"/>
    </xf>
    <xf numFmtId="49" fontId="1" fillId="33" borderId="10" xfId="21" applyNumberFormat="1" applyFont="1" applyFill="1" applyBorder="1" applyAlignment="1">
      <alignment horizontal="left" vertical="center" wrapText="1"/>
    </xf>
    <xf numFmtId="49" fontId="30" fillId="10" borderId="10" xfId="21" applyNumberFormat="1" applyFont="1" applyFill="1" applyBorder="1" applyAlignment="1">
      <alignment horizontal="center" vertical="center"/>
    </xf>
    <xf numFmtId="0" fontId="30" fillId="10" borderId="10" xfId="21" applyFont="1" applyFill="1" applyBorder="1" applyAlignment="1">
      <alignment horizontal="left" vertical="center" wrapText="1"/>
    </xf>
    <xf numFmtId="3" fontId="30" fillId="10" borderId="10" xfId="21" applyNumberFormat="1" applyFont="1" applyFill="1" applyBorder="1" applyAlignment="1">
      <alignment horizontal="right" vertical="center"/>
    </xf>
    <xf numFmtId="0" fontId="29" fillId="33" borderId="10" xfId="151" applyFont="1" applyFill="1" applyBorder="1" applyAlignment="1">
      <alignment horizontal="left" vertical="center" wrapText="1"/>
      <protection/>
    </xf>
    <xf numFmtId="49" fontId="30" fillId="10" borderId="10" xfId="15" applyNumberFormat="1" applyFont="1" applyFill="1" applyBorder="1" applyAlignment="1">
      <alignment horizontal="center" vertical="center"/>
    </xf>
    <xf numFmtId="49" fontId="30" fillId="10" borderId="10" xfId="15" applyNumberFormat="1" applyFont="1" applyFill="1" applyBorder="1" applyAlignment="1">
      <alignment horizontal="left" vertical="center" wrapText="1"/>
    </xf>
    <xf numFmtId="3" fontId="30" fillId="10" borderId="10" xfId="15" applyNumberFormat="1" applyFont="1" applyFill="1" applyBorder="1" applyAlignment="1">
      <alignment horizontal="right" vertical="center"/>
    </xf>
    <xf numFmtId="49" fontId="31" fillId="33" borderId="10" xfId="15" applyNumberFormat="1" applyFont="1" applyFill="1" applyBorder="1" applyAlignment="1">
      <alignment horizontal="center" vertical="center"/>
    </xf>
    <xf numFmtId="49" fontId="31" fillId="33" borderId="10" xfId="15" applyNumberFormat="1" applyFont="1" applyFill="1" applyBorder="1" applyAlignment="1">
      <alignment horizontal="left" vertical="center" wrapText="1"/>
    </xf>
    <xf numFmtId="0" fontId="29" fillId="0" borderId="10" xfId="0" applyFont="1" applyBorder="1" applyAlignment="1">
      <alignment/>
    </xf>
    <xf numFmtId="3" fontId="19" fillId="36" borderId="10" xfId="0" applyNumberFormat="1" applyFont="1" applyFill="1" applyBorder="1" applyAlignment="1">
      <alignment horizontal="right" vertical="center"/>
    </xf>
    <xf numFmtId="0" fontId="27" fillId="35" borderId="10" xfId="109" applyFont="1" applyFill="1" applyBorder="1" applyAlignment="1">
      <alignment horizontal="left" vertical="center" wrapText="1"/>
      <protection/>
    </xf>
    <xf numFmtId="0" fontId="27" fillId="0" borderId="10" xfId="0" applyFont="1" applyBorder="1" applyAlignment="1">
      <alignment horizontal="left" vertical="center" wrapText="1"/>
    </xf>
    <xf numFmtId="0" fontId="22" fillId="33" borderId="10" xfId="109" applyFont="1" applyFill="1" applyBorder="1" applyAlignment="1">
      <alignment horizontal="center" vertical="center"/>
      <protection/>
    </xf>
    <xf numFmtId="0" fontId="27" fillId="33" borderId="10" xfId="109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9" fillId="0" borderId="10" xfId="0" applyFont="1" applyFill="1" applyBorder="1" applyAlignment="1">
      <alignment horizontal="left" vertical="center" wrapText="1"/>
    </xf>
    <xf numFmtId="3" fontId="29" fillId="0" borderId="1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49" fontId="0" fillId="35" borderId="10" xfId="0" applyNumberFormat="1" applyFill="1" applyBorder="1" applyAlignment="1">
      <alignment horizontal="center" vertical="center"/>
    </xf>
    <xf numFmtId="0" fontId="6" fillId="35" borderId="10" xfId="150" applyFont="1" applyFill="1" applyBorder="1" applyAlignment="1">
      <alignment horizontal="left" vertical="center" wrapText="1"/>
      <protection/>
    </xf>
    <xf numFmtId="0" fontId="6" fillId="35" borderId="10" xfId="150" applyFont="1" applyFill="1" applyBorder="1" applyAlignment="1">
      <alignment horizontal="left" vertical="center"/>
      <protection/>
    </xf>
    <xf numFmtId="49" fontId="8" fillId="35" borderId="10" xfId="150" applyNumberFormat="1" applyFont="1" applyFill="1" applyBorder="1" applyAlignment="1">
      <alignment horizontal="center" vertical="center"/>
      <protection/>
    </xf>
    <xf numFmtId="49" fontId="6" fillId="35" borderId="10" xfId="150" applyNumberFormat="1" applyFont="1" applyFill="1" applyBorder="1" applyAlignment="1">
      <alignment horizontal="center" vertical="center"/>
      <protection/>
    </xf>
    <xf numFmtId="49" fontId="15" fillId="35" borderId="10" xfId="150" applyNumberFormat="1" applyFont="1" applyFill="1" applyBorder="1" applyAlignment="1">
      <alignment horizontal="center" vertical="center"/>
      <protection/>
    </xf>
    <xf numFmtId="3" fontId="0" fillId="35" borderId="10" xfId="150" applyNumberFormat="1" applyFont="1" applyFill="1" applyBorder="1" applyAlignment="1">
      <alignment horizontal="right" vertical="center"/>
      <protection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left" vertical="center" wrapText="1"/>
    </xf>
    <xf numFmtId="3" fontId="0" fillId="35" borderId="10" xfId="42" applyNumberFormat="1" applyFont="1" applyFill="1" applyBorder="1" applyAlignment="1">
      <alignment horizontal="right" vertical="center"/>
    </xf>
    <xf numFmtId="3" fontId="0" fillId="35" borderId="10" xfId="42" applyNumberFormat="1" applyFill="1" applyBorder="1" applyAlignment="1">
      <alignment horizontal="right" vertical="center"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0" fontId="15" fillId="35" borderId="10" xfId="150" applyFont="1" applyFill="1" applyBorder="1" applyAlignment="1">
      <alignment horizontal="center" vertical="center"/>
      <protection/>
    </xf>
    <xf numFmtId="3" fontId="15" fillId="35" borderId="10" xfId="44" applyNumberFormat="1" applyFont="1" applyFill="1" applyBorder="1" applyAlignment="1">
      <alignment horizontal="right" vertical="center"/>
    </xf>
    <xf numFmtId="0" fontId="5" fillId="10" borderId="10" xfId="150" applyFont="1" applyFill="1" applyBorder="1" applyAlignment="1">
      <alignment horizontal="left" vertical="center" wrapText="1"/>
      <protection/>
    </xf>
    <xf numFmtId="0" fontId="32" fillId="0" borderId="10" xfId="87" applyFont="1" applyBorder="1" applyAlignment="1">
      <alignment horizontal="left" vertical="center" wrapText="1"/>
      <protection/>
    </xf>
    <xf numFmtId="49" fontId="13" fillId="33" borderId="10" xfId="150" applyNumberFormat="1" applyFont="1" applyFill="1" applyBorder="1" applyAlignment="1">
      <alignment vertical="center" wrapText="1"/>
      <protection/>
    </xf>
    <xf numFmtId="49" fontId="13" fillId="33" borderId="10" xfId="150" applyNumberFormat="1" applyFont="1" applyFill="1" applyBorder="1" applyAlignment="1">
      <alignment vertical="center"/>
      <protection/>
    </xf>
    <xf numFmtId="0" fontId="0" fillId="33" borderId="10" xfId="150" applyFont="1" applyFill="1" applyBorder="1" applyAlignment="1">
      <alignment vertical="center"/>
      <protection/>
    </xf>
    <xf numFmtId="0" fontId="13" fillId="33" borderId="10" xfId="150" applyFont="1" applyFill="1" applyBorder="1" applyAlignment="1">
      <alignment vertical="center"/>
      <protection/>
    </xf>
    <xf numFmtId="49" fontId="0" fillId="33" borderId="10" xfId="150" applyNumberFormat="1" applyFont="1" applyFill="1" applyBorder="1" applyAlignment="1">
      <alignment vertical="center"/>
      <protection/>
    </xf>
    <xf numFmtId="0" fontId="15" fillId="33" borderId="10" xfId="150" applyFont="1" applyFill="1" applyBorder="1" applyAlignment="1">
      <alignment vertical="center"/>
      <protection/>
    </xf>
    <xf numFmtId="0" fontId="3" fillId="35" borderId="1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33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36" fillId="0" borderId="10" xfId="0" applyFont="1" applyBorder="1" applyAlignment="1">
      <alignment vertical="center" wrapText="1"/>
    </xf>
    <xf numFmtId="0" fontId="6" fillId="35" borderId="10" xfId="109" applyFont="1" applyFill="1" applyBorder="1" applyAlignment="1">
      <alignment vertical="center" wrapText="1"/>
      <protection/>
    </xf>
    <xf numFmtId="0" fontId="6" fillId="35" borderId="10" xfId="109" applyFont="1" applyFill="1" applyBorder="1" applyAlignment="1">
      <alignment horizontal="center" vertical="center" wrapText="1"/>
      <protection/>
    </xf>
    <xf numFmtId="3" fontId="6" fillId="35" borderId="10" xfId="109" applyNumberFormat="1" applyFont="1" applyFill="1" applyBorder="1" applyAlignment="1">
      <alignment vertical="center" wrapText="1"/>
      <protection/>
    </xf>
    <xf numFmtId="0" fontId="8" fillId="0" borderId="0" xfId="109" applyFont="1">
      <alignment/>
      <protection/>
    </xf>
    <xf numFmtId="0" fontId="5" fillId="10" borderId="10" xfId="109" applyFont="1" applyFill="1" applyBorder="1" applyAlignment="1">
      <alignment horizontal="center" vertical="center" wrapText="1"/>
      <protection/>
    </xf>
    <xf numFmtId="3" fontId="5" fillId="10" borderId="10" xfId="109" applyNumberFormat="1" applyFont="1" applyFill="1" applyBorder="1" applyAlignment="1">
      <alignment vertical="center" wrapText="1"/>
      <protection/>
    </xf>
    <xf numFmtId="49" fontId="19" fillId="35" borderId="10" xfId="151" applyNumberFormat="1" applyFont="1" applyFill="1" applyBorder="1" applyAlignment="1">
      <alignment horizontal="center" vertical="center"/>
      <protection/>
    </xf>
    <xf numFmtId="0" fontId="33" fillId="37" borderId="10" xfId="0" applyFont="1" applyFill="1" applyBorder="1" applyAlignment="1">
      <alignment vertical="center"/>
    </xf>
    <xf numFmtId="0" fontId="28" fillId="37" borderId="10" xfId="21" applyFont="1" applyFill="1" applyBorder="1" applyAlignment="1">
      <alignment horizontal="center" vertical="center" wrapText="1"/>
    </xf>
    <xf numFmtId="0" fontId="35" fillId="37" borderId="10" xfId="0" applyFont="1" applyFill="1" applyBorder="1" applyAlignment="1">
      <alignment horizontal="center" vertical="center" wrapText="1"/>
    </xf>
    <xf numFmtId="3" fontId="29" fillId="0" borderId="10" xfId="0" applyNumberFormat="1" applyFont="1" applyBorder="1" applyAlignment="1">
      <alignment horizontal="right" vertical="center"/>
    </xf>
    <xf numFmtId="3" fontId="9" fillId="35" borderId="10" xfId="0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49" fontId="3" fillId="10" borderId="10" xfId="0" applyNumberFormat="1" applyFont="1" applyFill="1" applyBorder="1" applyAlignment="1">
      <alignment horizontal="center" vertical="center"/>
    </xf>
    <xf numFmtId="3" fontId="3" fillId="10" borderId="10" xfId="0" applyNumberFormat="1" applyFont="1" applyFill="1" applyBorder="1" applyAlignment="1">
      <alignment horizontal="right" vertical="center"/>
    </xf>
    <xf numFmtId="49" fontId="3" fillId="10" borderId="10" xfId="0" applyNumberFormat="1" applyFont="1" applyFill="1" applyBorder="1" applyAlignment="1">
      <alignment vertical="center"/>
    </xf>
    <xf numFmtId="3" fontId="1" fillId="33" borderId="10" xfId="21" applyNumberFormat="1" applyFont="1" applyFill="1" applyBorder="1" applyAlignment="1">
      <alignment horizontal="right" vertical="center"/>
    </xf>
    <xf numFmtId="3" fontId="0" fillId="0" borderId="10" xfId="109" applyNumberFormat="1" applyFont="1" applyBorder="1" applyAlignment="1">
      <alignment vertical="center"/>
      <protection/>
    </xf>
    <xf numFmtId="0" fontId="6" fillId="0" borderId="10" xfId="109" applyFont="1" applyFill="1" applyBorder="1" applyAlignment="1">
      <alignment horizontal="center" vertical="center" wrapText="1"/>
      <protection/>
    </xf>
    <xf numFmtId="0" fontId="6" fillId="0" borderId="10" xfId="109" applyFont="1" applyFill="1" applyBorder="1" applyAlignment="1">
      <alignment vertical="center" wrapText="1"/>
      <protection/>
    </xf>
    <xf numFmtId="3" fontId="6" fillId="0" borderId="10" xfId="109" applyNumberFormat="1" applyFont="1" applyFill="1" applyBorder="1" applyAlignment="1">
      <alignment vertical="center" wrapText="1"/>
      <protection/>
    </xf>
    <xf numFmtId="3" fontId="6" fillId="0" borderId="10" xfId="109" applyNumberFormat="1" applyFont="1" applyFill="1" applyBorder="1" applyAlignment="1">
      <alignment horizontal="right" vertical="center" wrapText="1"/>
      <protection/>
    </xf>
    <xf numFmtId="3" fontId="6" fillId="35" borderId="10" xfId="109" applyNumberFormat="1" applyFont="1" applyFill="1" applyBorder="1" applyAlignment="1">
      <alignment horizontal="right" vertical="center" wrapText="1"/>
      <protection/>
    </xf>
    <xf numFmtId="0" fontId="6" fillId="0" borderId="10" xfId="109" applyFont="1" applyBorder="1" applyAlignment="1">
      <alignment horizontal="center" vertical="center" wrapText="1"/>
      <protection/>
    </xf>
    <xf numFmtId="3" fontId="6" fillId="0" borderId="10" xfId="109" applyNumberFormat="1" applyFont="1" applyBorder="1" applyAlignment="1">
      <alignment vertical="center" wrapText="1"/>
      <protection/>
    </xf>
    <xf numFmtId="3" fontId="6" fillId="0" borderId="10" xfId="109" applyNumberFormat="1" applyFont="1" applyBorder="1" applyAlignment="1">
      <alignment horizontal="right" vertical="center" wrapText="1"/>
      <protection/>
    </xf>
    <xf numFmtId="0" fontId="23" fillId="0" borderId="10" xfId="109" applyFont="1" applyBorder="1" applyAlignment="1">
      <alignment horizontal="center" vertical="center"/>
      <protection/>
    </xf>
    <xf numFmtId="0" fontId="24" fillId="0" borderId="10" xfId="109" applyFont="1" applyBorder="1" applyAlignment="1">
      <alignment horizontal="center" vertical="center"/>
      <protection/>
    </xf>
    <xf numFmtId="0" fontId="18" fillId="0" borderId="0" xfId="109" applyFont="1">
      <alignment/>
      <protection/>
    </xf>
    <xf numFmtId="3" fontId="83" fillId="0" borderId="10" xfId="0" applyNumberFormat="1" applyFont="1" applyBorder="1" applyAlignment="1">
      <alignment horizontal="center" vertical="center"/>
    </xf>
    <xf numFmtId="3" fontId="84" fillId="38" borderId="10" xfId="0" applyNumberFormat="1" applyFont="1" applyFill="1" applyBorder="1" applyAlignment="1">
      <alignment horizontal="center" vertical="center"/>
    </xf>
    <xf numFmtId="49" fontId="22" fillId="10" borderId="10" xfId="152" applyNumberFormat="1" applyFont="1" applyFill="1" applyBorder="1" applyAlignment="1">
      <alignment horizontal="left" vertical="center" wrapText="1"/>
      <protection/>
    </xf>
    <xf numFmtId="3" fontId="19" fillId="36" borderId="10" xfId="0" applyNumberFormat="1" applyFont="1" applyFill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15" xfId="0" applyFont="1" applyBorder="1" applyAlignment="1">
      <alignment vertical="center" wrapText="1"/>
    </xf>
    <xf numFmtId="3" fontId="19" fillId="0" borderId="15" xfId="0" applyNumberFormat="1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2" xfId="0" applyFont="1" applyBorder="1" applyAlignment="1">
      <alignment horizontal="left" vertical="center" wrapText="1"/>
    </xf>
    <xf numFmtId="3" fontId="29" fillId="0" borderId="12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37" fillId="38" borderId="10" xfId="0" applyFont="1" applyFill="1" applyBorder="1" applyAlignment="1">
      <alignment horizontal="center" vertical="center"/>
    </xf>
    <xf numFmtId="0" fontId="37" fillId="38" borderId="10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19" fillId="38" borderId="10" xfId="0" applyFont="1" applyFill="1" applyBorder="1" applyAlignment="1">
      <alignment horizontal="center" vertical="center"/>
    </xf>
    <xf numFmtId="0" fontId="19" fillId="38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0" fontId="9" fillId="33" borderId="10" xfId="0" applyFont="1" applyFill="1" applyBorder="1" applyAlignment="1">
      <alignment horizontal="left" vertical="center" wrapText="1"/>
    </xf>
    <xf numFmtId="0" fontId="38" fillId="0" borderId="10" xfId="0" applyFont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right" vertical="center"/>
    </xf>
    <xf numFmtId="3" fontId="39" fillId="36" borderId="10" xfId="0" applyNumberFormat="1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/>
    </xf>
    <xf numFmtId="0" fontId="20" fillId="34" borderId="10" xfId="109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vertical="center"/>
    </xf>
    <xf numFmtId="0" fontId="32" fillId="10" borderId="10" xfId="109" applyFont="1" applyFill="1" applyBorder="1" applyAlignment="1">
      <alignment horizontal="center" vertical="center"/>
      <protection/>
    </xf>
    <xf numFmtId="3" fontId="32" fillId="10" borderId="10" xfId="109" applyNumberFormat="1" applyFont="1" applyFill="1" applyBorder="1" applyAlignment="1">
      <alignment horizontal="right" vertical="center"/>
      <protection/>
    </xf>
    <xf numFmtId="0" fontId="40" fillId="35" borderId="10" xfId="109" applyFont="1" applyFill="1" applyBorder="1" applyAlignment="1">
      <alignment horizontal="center" vertical="center" wrapText="1"/>
      <protection/>
    </xf>
    <xf numFmtId="0" fontId="32" fillId="35" borderId="10" xfId="109" applyFont="1" applyFill="1" applyBorder="1" applyAlignment="1">
      <alignment horizontal="center" vertical="center" wrapText="1"/>
      <protection/>
    </xf>
    <xf numFmtId="0" fontId="13" fillId="0" borderId="0" xfId="109" applyFont="1">
      <alignment/>
      <protection/>
    </xf>
    <xf numFmtId="0" fontId="32" fillId="10" borderId="10" xfId="109" applyFont="1" applyFill="1" applyBorder="1" applyAlignment="1">
      <alignment horizontal="center" vertical="center" wrapText="1"/>
      <protection/>
    </xf>
    <xf numFmtId="0" fontId="32" fillId="10" borderId="10" xfId="109" applyFont="1" applyFill="1" applyBorder="1" applyAlignment="1">
      <alignment vertical="center" wrapText="1"/>
      <protection/>
    </xf>
    <xf numFmtId="3" fontId="32" fillId="10" borderId="10" xfId="109" applyNumberFormat="1" applyFont="1" applyFill="1" applyBorder="1" applyAlignment="1">
      <alignment vertical="center" wrapText="1"/>
      <protection/>
    </xf>
    <xf numFmtId="3" fontId="41" fillId="0" borderId="10" xfId="109" applyNumberFormat="1" applyFont="1" applyFill="1" applyBorder="1" applyAlignment="1">
      <alignment vertical="center" wrapText="1"/>
      <protection/>
    </xf>
    <xf numFmtId="0" fontId="6" fillId="0" borderId="12" xfId="145" applyFont="1" applyBorder="1" applyAlignment="1">
      <alignment vertical="center" wrapText="1"/>
      <protection/>
    </xf>
    <xf numFmtId="3" fontId="19" fillId="36" borderId="10" xfId="109" applyNumberFormat="1" applyFont="1" applyFill="1" applyBorder="1" applyAlignment="1">
      <alignment vertical="center"/>
      <protection/>
    </xf>
    <xf numFmtId="0" fontId="0" fillId="0" borderId="10" xfId="109" applyBorder="1">
      <alignment/>
      <protection/>
    </xf>
    <xf numFmtId="3" fontId="15" fillId="39" borderId="10" xfId="109" applyNumberFormat="1" applyFont="1" applyFill="1" applyBorder="1" applyAlignment="1">
      <alignment vertical="center"/>
      <protection/>
    </xf>
    <xf numFmtId="0" fontId="15" fillId="0" borderId="0" xfId="109" applyFont="1" applyFill="1" applyBorder="1" applyAlignment="1">
      <alignment horizontal="center" vertical="center"/>
      <protection/>
    </xf>
    <xf numFmtId="0" fontId="0" fillId="0" borderId="0" xfId="109" applyFill="1">
      <alignment/>
      <protection/>
    </xf>
    <xf numFmtId="3" fontId="19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wrapText="1"/>
    </xf>
    <xf numFmtId="3" fontId="26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" fillId="36" borderId="10" xfId="150" applyFont="1" applyFill="1" applyBorder="1" applyAlignment="1">
      <alignment horizontal="right" vertical="center" indent="1"/>
      <protection/>
    </xf>
    <xf numFmtId="49" fontId="13" fillId="33" borderId="10" xfId="150" applyNumberFormat="1" applyFont="1" applyFill="1" applyBorder="1" applyAlignment="1">
      <alignment horizontal="center" vertical="center"/>
      <protection/>
    </xf>
    <xf numFmtId="0" fontId="85" fillId="36" borderId="10" xfId="0" applyFont="1" applyFill="1" applyBorder="1" applyAlignment="1">
      <alignment horizontal="center" vertical="center" wrapText="1"/>
    </xf>
    <xf numFmtId="0" fontId="85" fillId="13" borderId="10" xfId="0" applyFont="1" applyFill="1" applyBorder="1" applyAlignment="1">
      <alignment horizontal="center" vertical="center" wrapText="1"/>
    </xf>
    <xf numFmtId="0" fontId="85" fillId="40" borderId="10" xfId="0" applyFont="1" applyFill="1" applyBorder="1" applyAlignment="1">
      <alignment horizontal="center" vertical="center" wrapText="1"/>
    </xf>
    <xf numFmtId="0" fontId="85" fillId="11" borderId="10" xfId="0" applyFont="1" applyFill="1" applyBorder="1" applyAlignment="1">
      <alignment horizontal="center" vertical="center" wrapText="1"/>
    </xf>
    <xf numFmtId="0" fontId="85" fillId="38" borderId="10" xfId="0" applyFont="1" applyFill="1" applyBorder="1" applyAlignment="1">
      <alignment horizontal="center" vertical="center" wrapText="1"/>
    </xf>
    <xf numFmtId="0" fontId="24" fillId="41" borderId="16" xfId="0" applyFont="1" applyFill="1" applyBorder="1" applyAlignment="1">
      <alignment horizontal="center" vertical="center" wrapText="1"/>
    </xf>
    <xf numFmtId="0" fontId="24" fillId="41" borderId="17" xfId="0" applyFont="1" applyFill="1" applyBorder="1" applyAlignment="1">
      <alignment horizontal="center" vertical="center" wrapText="1"/>
    </xf>
    <xf numFmtId="0" fontId="24" fillId="41" borderId="18" xfId="0" applyFont="1" applyFill="1" applyBorder="1" applyAlignment="1">
      <alignment horizontal="center" vertical="center" wrapText="1"/>
    </xf>
    <xf numFmtId="0" fontId="85" fillId="3" borderId="10" xfId="0" applyFont="1" applyFill="1" applyBorder="1" applyAlignment="1">
      <alignment horizontal="center" vertical="center" wrapText="1"/>
    </xf>
    <xf numFmtId="0" fontId="85" fillId="42" borderId="10" xfId="0" applyFont="1" applyFill="1" applyBorder="1" applyAlignment="1">
      <alignment horizontal="center" vertical="center" wrapText="1"/>
    </xf>
    <xf numFmtId="0" fontId="85" fillId="8" borderId="10" xfId="0" applyFont="1" applyFill="1" applyBorder="1" applyAlignment="1">
      <alignment horizontal="center" vertical="center" wrapText="1"/>
    </xf>
    <xf numFmtId="0" fontId="85" fillId="43" borderId="10" xfId="0" applyFont="1" applyFill="1" applyBorder="1" applyAlignment="1">
      <alignment horizontal="center" vertical="center" wrapText="1"/>
    </xf>
    <xf numFmtId="0" fontId="28" fillId="37" borderId="10" xfId="21" applyFont="1" applyFill="1" applyBorder="1" applyAlignment="1">
      <alignment horizontal="center" vertical="center" wrapText="1"/>
    </xf>
    <xf numFmtId="0" fontId="34" fillId="37" borderId="10" xfId="0" applyFont="1" applyFill="1" applyBorder="1" applyAlignment="1">
      <alignment horizontal="center" vertical="center" wrapText="1"/>
    </xf>
    <xf numFmtId="0" fontId="33" fillId="37" borderId="12" xfId="0" applyFont="1" applyFill="1" applyBorder="1" applyAlignment="1">
      <alignment horizontal="center" vertical="center" wrapText="1"/>
    </xf>
    <xf numFmtId="0" fontId="33" fillId="37" borderId="13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/>
    </xf>
    <xf numFmtId="0" fontId="4" fillId="0" borderId="19" xfId="125" applyFont="1" applyBorder="1" applyAlignment="1">
      <alignment horizontal="right"/>
      <protection/>
    </xf>
    <xf numFmtId="0" fontId="4" fillId="0" borderId="0" xfId="125" applyFont="1" applyBorder="1" applyAlignment="1">
      <alignment horizontal="right"/>
      <protection/>
    </xf>
    <xf numFmtId="0" fontId="33" fillId="37" borderId="10" xfId="0" applyFont="1" applyFill="1" applyBorder="1" applyAlignment="1">
      <alignment horizontal="center"/>
    </xf>
    <xf numFmtId="0" fontId="11" fillId="4" borderId="10" xfId="125" applyFont="1" applyFill="1" applyBorder="1" applyAlignment="1">
      <alignment horizontal="center" vertical="center" wrapText="1"/>
      <protection/>
    </xf>
    <xf numFmtId="0" fontId="35" fillId="37" borderId="12" xfId="0" applyFont="1" applyFill="1" applyBorder="1" applyAlignment="1">
      <alignment horizontal="center" vertical="center" wrapText="1"/>
    </xf>
    <xf numFmtId="0" fontId="35" fillId="37" borderId="13" xfId="0" applyFont="1" applyFill="1" applyBorder="1" applyAlignment="1">
      <alignment horizontal="center" vertical="center" wrapText="1"/>
    </xf>
    <xf numFmtId="0" fontId="33" fillId="37" borderId="10" xfId="0" applyFont="1" applyFill="1" applyBorder="1" applyAlignment="1">
      <alignment horizontal="center" vertical="center" wrapText="1"/>
    </xf>
    <xf numFmtId="0" fontId="35" fillId="37" borderId="10" xfId="0" applyFont="1" applyFill="1" applyBorder="1" applyAlignment="1">
      <alignment horizontal="center" vertical="center" wrapText="1"/>
    </xf>
    <xf numFmtId="0" fontId="28" fillId="37" borderId="12" xfId="21" applyFont="1" applyFill="1" applyBorder="1" applyAlignment="1">
      <alignment horizontal="center" vertical="center" wrapText="1"/>
    </xf>
    <xf numFmtId="0" fontId="28" fillId="37" borderId="13" xfId="21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3" fontId="3" fillId="10" borderId="16" xfId="0" applyNumberFormat="1" applyFont="1" applyFill="1" applyBorder="1" applyAlignment="1">
      <alignment horizontal="right" vertical="center"/>
    </xf>
    <xf numFmtId="3" fontId="3" fillId="10" borderId="18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right" vertical="center"/>
    </xf>
    <xf numFmtId="3" fontId="9" fillId="0" borderId="18" xfId="0" applyNumberFormat="1" applyFont="1" applyBorder="1" applyAlignment="1">
      <alignment horizontal="right" vertical="center"/>
    </xf>
    <xf numFmtId="0" fontId="14" fillId="34" borderId="20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14" fillId="34" borderId="21" xfId="0" applyFont="1" applyFill="1" applyBorder="1" applyAlignment="1">
      <alignment horizontal="center" vertical="center" wrapText="1"/>
    </xf>
    <xf numFmtId="0" fontId="14" fillId="34" borderId="22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3" fontId="3" fillId="36" borderId="16" xfId="0" applyNumberFormat="1" applyFont="1" applyFill="1" applyBorder="1" applyAlignment="1">
      <alignment horizontal="right" vertical="center"/>
    </xf>
    <xf numFmtId="3" fontId="3" fillId="36" borderId="18" xfId="0" applyNumberFormat="1" applyFont="1" applyFill="1" applyBorder="1" applyAlignment="1">
      <alignment horizontal="right" vertical="center"/>
    </xf>
    <xf numFmtId="0" fontId="3" fillId="36" borderId="16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19" fillId="4" borderId="16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3" fillId="36" borderId="10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top"/>
    </xf>
    <xf numFmtId="0" fontId="19" fillId="36" borderId="16" xfId="0" applyFont="1" applyFill="1" applyBorder="1" applyAlignment="1">
      <alignment horizontal="center" vertical="center"/>
    </xf>
    <xf numFmtId="0" fontId="19" fillId="36" borderId="17" xfId="0" applyFont="1" applyFill="1" applyBorder="1" applyAlignment="1">
      <alignment horizontal="center" vertical="center"/>
    </xf>
    <xf numFmtId="0" fontId="19" fillId="36" borderId="18" xfId="0" applyFont="1" applyFill="1" applyBorder="1" applyAlignment="1">
      <alignment horizontal="center" vertical="center"/>
    </xf>
    <xf numFmtId="0" fontId="22" fillId="36" borderId="16" xfId="109" applyFont="1" applyFill="1" applyBorder="1" applyAlignment="1">
      <alignment horizontal="center" vertical="center"/>
      <protection/>
    </xf>
    <xf numFmtId="0" fontId="22" fillId="36" borderId="17" xfId="109" applyFont="1" applyFill="1" applyBorder="1" applyAlignment="1">
      <alignment horizontal="center" vertical="center"/>
      <protection/>
    </xf>
    <xf numFmtId="0" fontId="22" fillId="36" borderId="18" xfId="109" applyFont="1" applyFill="1" applyBorder="1" applyAlignment="1">
      <alignment horizontal="center" vertical="center"/>
      <protection/>
    </xf>
    <xf numFmtId="0" fontId="27" fillId="33" borderId="16" xfId="109" applyFont="1" applyFill="1" applyBorder="1" applyAlignment="1">
      <alignment horizontal="left" vertical="center" wrapText="1"/>
      <protection/>
    </xf>
    <xf numFmtId="0" fontId="27" fillId="33" borderId="18" xfId="109" applyFont="1" applyFill="1" applyBorder="1" applyAlignment="1">
      <alignment horizontal="left" vertical="center" wrapText="1"/>
      <protection/>
    </xf>
    <xf numFmtId="0" fontId="22" fillId="33" borderId="16" xfId="109" applyFont="1" applyFill="1" applyBorder="1" applyAlignment="1">
      <alignment horizontal="center" vertical="center" wrapText="1"/>
      <protection/>
    </xf>
    <xf numFmtId="0" fontId="22" fillId="33" borderId="18" xfId="109" applyFont="1" applyFill="1" applyBorder="1" applyAlignment="1">
      <alignment horizontal="center" vertical="center" wrapText="1"/>
      <protection/>
    </xf>
    <xf numFmtId="0" fontId="22" fillId="10" borderId="16" xfId="109" applyFont="1" applyFill="1" applyBorder="1" applyAlignment="1">
      <alignment horizontal="left" vertical="center" wrapText="1"/>
      <protection/>
    </xf>
    <xf numFmtId="0" fontId="22" fillId="10" borderId="18" xfId="109" applyFont="1" applyFill="1" applyBorder="1" applyAlignment="1">
      <alignment horizontal="left" vertical="center" wrapText="1"/>
      <protection/>
    </xf>
    <xf numFmtId="0" fontId="22" fillId="33" borderId="16" xfId="109" applyFont="1" applyFill="1" applyBorder="1" applyAlignment="1">
      <alignment horizontal="center" vertical="center"/>
      <protection/>
    </xf>
    <xf numFmtId="0" fontId="22" fillId="33" borderId="18" xfId="109" applyFont="1" applyFill="1" applyBorder="1" applyAlignment="1">
      <alignment horizontal="center" vertical="center"/>
      <protection/>
    </xf>
    <xf numFmtId="0" fontId="22" fillId="10" borderId="16" xfId="109" applyFont="1" applyFill="1" applyBorder="1" applyAlignment="1">
      <alignment horizontal="center" vertical="center" wrapText="1"/>
      <protection/>
    </xf>
    <xf numFmtId="0" fontId="22" fillId="10" borderId="18" xfId="109" applyFont="1" applyFill="1" applyBorder="1" applyAlignment="1">
      <alignment horizontal="center" vertical="center" wrapText="1"/>
      <protection/>
    </xf>
    <xf numFmtId="0" fontId="27" fillId="33" borderId="16" xfId="109" applyFont="1" applyFill="1" applyBorder="1" applyAlignment="1">
      <alignment horizontal="left" vertical="top" wrapText="1"/>
      <protection/>
    </xf>
    <xf numFmtId="0" fontId="27" fillId="33" borderId="18" xfId="109" applyFont="1" applyFill="1" applyBorder="1" applyAlignment="1">
      <alignment horizontal="left" vertical="top" wrapText="1"/>
      <protection/>
    </xf>
    <xf numFmtId="3" fontId="15" fillId="3" borderId="16" xfId="109" applyNumberFormat="1" applyFont="1" applyFill="1" applyBorder="1" applyAlignment="1">
      <alignment horizontal="center" vertical="center"/>
      <protection/>
    </xf>
    <xf numFmtId="0" fontId="15" fillId="3" borderId="18" xfId="109" applyFont="1" applyFill="1" applyBorder="1" applyAlignment="1">
      <alignment horizontal="center" vertical="center"/>
      <protection/>
    </xf>
    <xf numFmtId="0" fontId="6" fillId="35" borderId="12" xfId="109" applyFont="1" applyFill="1" applyBorder="1" applyAlignment="1">
      <alignment horizontal="center" vertical="center" wrapText="1"/>
      <protection/>
    </xf>
    <xf numFmtId="0" fontId="6" fillId="35" borderId="13" xfId="109" applyFont="1" applyFill="1" applyBorder="1" applyAlignment="1">
      <alignment horizontal="center" vertical="center" wrapText="1"/>
      <protection/>
    </xf>
    <xf numFmtId="0" fontId="20" fillId="34" borderId="12" xfId="109" applyFont="1" applyFill="1" applyBorder="1" applyAlignment="1">
      <alignment horizontal="center" vertical="center" wrapText="1"/>
      <protection/>
    </xf>
    <xf numFmtId="0" fontId="20" fillId="34" borderId="13" xfId="109" applyFont="1" applyFill="1" applyBorder="1" applyAlignment="1">
      <alignment horizontal="center" vertical="center" wrapText="1"/>
      <protection/>
    </xf>
    <xf numFmtId="0" fontId="20" fillId="34" borderId="16" xfId="109" applyFont="1" applyFill="1" applyBorder="1" applyAlignment="1">
      <alignment horizontal="center" vertical="center" wrapText="1"/>
      <protection/>
    </xf>
    <xf numFmtId="0" fontId="20" fillId="34" borderId="17" xfId="109" applyFont="1" applyFill="1" applyBorder="1" applyAlignment="1">
      <alignment horizontal="center" vertical="center" wrapText="1"/>
      <protection/>
    </xf>
    <xf numFmtId="0" fontId="20" fillId="34" borderId="18" xfId="109" applyFont="1" applyFill="1" applyBorder="1" applyAlignment="1">
      <alignment horizontal="center" vertical="center" wrapText="1"/>
      <protection/>
    </xf>
    <xf numFmtId="0" fontId="3" fillId="36" borderId="10" xfId="109" applyFont="1" applyFill="1" applyBorder="1" applyAlignment="1">
      <alignment horizontal="center" vertical="center"/>
      <protection/>
    </xf>
    <xf numFmtId="0" fontId="15" fillId="39" borderId="10" xfId="109" applyFont="1" applyFill="1" applyBorder="1" applyAlignment="1">
      <alignment horizontal="right" vertical="center"/>
      <protection/>
    </xf>
    <xf numFmtId="0" fontId="16" fillId="0" borderId="10" xfId="109" applyFont="1" applyBorder="1" applyAlignment="1">
      <alignment horizontal="center" vertical="center"/>
      <protection/>
    </xf>
    <xf numFmtId="0" fontId="41" fillId="0" borderId="10" xfId="109" applyFont="1" applyFill="1" applyBorder="1" applyAlignment="1">
      <alignment horizontal="right" vertical="center" wrapText="1"/>
      <protection/>
    </xf>
    <xf numFmtId="0" fontId="21" fillId="0" borderId="10" xfId="109" applyFont="1" applyBorder="1" applyAlignment="1">
      <alignment horizontal="center" vertical="center"/>
      <protection/>
    </xf>
    <xf numFmtId="0" fontId="22" fillId="10" borderId="10" xfId="109" applyFont="1" applyFill="1" applyBorder="1" applyAlignment="1">
      <alignment horizontal="center" vertical="center"/>
      <protection/>
    </xf>
    <xf numFmtId="0" fontId="20" fillId="34" borderId="12" xfId="109" applyFont="1" applyFill="1" applyBorder="1" applyAlignment="1">
      <alignment horizontal="center" vertical="center"/>
      <protection/>
    </xf>
    <xf numFmtId="0" fontId="20" fillId="34" borderId="23" xfId="109" applyFont="1" applyFill="1" applyBorder="1" applyAlignment="1">
      <alignment horizontal="center" vertical="center"/>
      <protection/>
    </xf>
    <xf numFmtId="0" fontId="20" fillId="34" borderId="13" xfId="109" applyFont="1" applyFill="1" applyBorder="1" applyAlignment="1">
      <alignment horizontal="center" vertical="center"/>
      <protection/>
    </xf>
    <xf numFmtId="0" fontId="20" fillId="34" borderId="23" xfId="109" applyFont="1" applyFill="1" applyBorder="1" applyAlignment="1">
      <alignment horizontal="center" vertical="center" wrapText="1"/>
      <protection/>
    </xf>
    <xf numFmtId="0" fontId="20" fillId="34" borderId="10" xfId="109" applyFont="1" applyFill="1" applyBorder="1" applyAlignment="1">
      <alignment horizontal="center" vertical="center" wrapText="1"/>
      <protection/>
    </xf>
    <xf numFmtId="0" fontId="16" fillId="4" borderId="10" xfId="109" applyFont="1" applyFill="1" applyBorder="1" applyAlignment="1">
      <alignment horizontal="center" vertical="center"/>
      <protection/>
    </xf>
    <xf numFmtId="0" fontId="16" fillId="33" borderId="0" xfId="109" applyFont="1" applyFill="1" applyBorder="1" applyAlignment="1">
      <alignment horizontal="center" vertical="center"/>
      <protection/>
    </xf>
    <xf numFmtId="0" fontId="20" fillId="34" borderId="10" xfId="109" applyFont="1" applyFill="1" applyBorder="1" applyAlignment="1">
      <alignment horizontal="center" vertical="center"/>
      <protection/>
    </xf>
  </cellXfs>
  <cellStyles count="1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10" xfId="45"/>
    <cellStyle name="Dziesiętny 2 11" xfId="46"/>
    <cellStyle name="Dziesiętny 2 12" xfId="47"/>
    <cellStyle name="Dziesiętny 2 13" xfId="48"/>
    <cellStyle name="Dziesiętny 2 14" xfId="49"/>
    <cellStyle name="Dziesiętny 2 15" xfId="50"/>
    <cellStyle name="Dziesiętny 2 16" xfId="51"/>
    <cellStyle name="Dziesiętny 2 17" xfId="52"/>
    <cellStyle name="Dziesiętny 2 18" xfId="53"/>
    <cellStyle name="Dziesiętny 2 19" xfId="54"/>
    <cellStyle name="Dziesiętny 2 2" xfId="55"/>
    <cellStyle name="Dziesiętny 2 20" xfId="56"/>
    <cellStyle name="Dziesiętny 2 21" xfId="57"/>
    <cellStyle name="Dziesiętny 2 3" xfId="58"/>
    <cellStyle name="Dziesiętny 2 4" xfId="59"/>
    <cellStyle name="Dziesiętny 2 5" xfId="60"/>
    <cellStyle name="Dziesiętny 2 6" xfId="61"/>
    <cellStyle name="Dziesiętny 2 7" xfId="62"/>
    <cellStyle name="Dziesiętny 2 8" xfId="63"/>
    <cellStyle name="Dziesiętny 2 9" xfId="64"/>
    <cellStyle name="Dziesiętny 3" xfId="65"/>
    <cellStyle name="Hyperlink" xfId="66"/>
    <cellStyle name="Komórka połączona" xfId="67"/>
    <cellStyle name="Komórka zaznaczona" xfId="68"/>
    <cellStyle name="Nagłówek 1" xfId="69"/>
    <cellStyle name="Nagłówek 2" xfId="70"/>
    <cellStyle name="Nagłówek 3" xfId="71"/>
    <cellStyle name="Nagłówek 4" xfId="72"/>
    <cellStyle name="Neutralne" xfId="73"/>
    <cellStyle name="Normalny 10" xfId="74"/>
    <cellStyle name="Normalny 10 2" xfId="75"/>
    <cellStyle name="Normalny 11" xfId="76"/>
    <cellStyle name="Normalny 12" xfId="77"/>
    <cellStyle name="Normalny 13" xfId="78"/>
    <cellStyle name="Normalny 14" xfId="79"/>
    <cellStyle name="Normalny 15" xfId="80"/>
    <cellStyle name="Normalny 16" xfId="81"/>
    <cellStyle name="Normalny 16 2" xfId="82"/>
    <cellStyle name="Normalny 17" xfId="83"/>
    <cellStyle name="Normalny 18" xfId="84"/>
    <cellStyle name="Normalny 18 2" xfId="85"/>
    <cellStyle name="Normalny 19" xfId="86"/>
    <cellStyle name="Normalny 2" xfId="87"/>
    <cellStyle name="Normalny 2 10" xfId="88"/>
    <cellStyle name="Normalny 2 11" xfId="89"/>
    <cellStyle name="Normalny 2 12" xfId="90"/>
    <cellStyle name="Normalny 2 13" xfId="91"/>
    <cellStyle name="Normalny 2 14" xfId="92"/>
    <cellStyle name="Normalny 2 15" xfId="93"/>
    <cellStyle name="Normalny 2 16" xfId="94"/>
    <cellStyle name="Normalny 2 17" xfId="95"/>
    <cellStyle name="Normalny 2 18" xfId="96"/>
    <cellStyle name="Normalny 2 19" xfId="97"/>
    <cellStyle name="Normalny 2 2" xfId="98"/>
    <cellStyle name="Normalny 2 2 10" xfId="99"/>
    <cellStyle name="Normalny 2 2 11" xfId="100"/>
    <cellStyle name="Normalny 2 2 12" xfId="101"/>
    <cellStyle name="Normalny 2 2 13" xfId="102"/>
    <cellStyle name="Normalny 2 2 14" xfId="103"/>
    <cellStyle name="Normalny 2 2 15" xfId="104"/>
    <cellStyle name="Normalny 2 2 16" xfId="105"/>
    <cellStyle name="Normalny 2 2 17" xfId="106"/>
    <cellStyle name="Normalny 2 2 18" xfId="107"/>
    <cellStyle name="Normalny 2 2 19" xfId="108"/>
    <cellStyle name="Normalny 2 2 2" xfId="109"/>
    <cellStyle name="Normalny 2 2 20" xfId="110"/>
    <cellStyle name="Normalny 2 2 3" xfId="111"/>
    <cellStyle name="Normalny 2 2 4" xfId="112"/>
    <cellStyle name="Normalny 2 2 5" xfId="113"/>
    <cellStyle name="Normalny 2 2 6" xfId="114"/>
    <cellStyle name="Normalny 2 2 7" xfId="115"/>
    <cellStyle name="Normalny 2 2 8" xfId="116"/>
    <cellStyle name="Normalny 2 2 9" xfId="117"/>
    <cellStyle name="Normalny 2 2_układ wykonawczy 1495" xfId="118"/>
    <cellStyle name="Normalny 2 20" xfId="119"/>
    <cellStyle name="Normalny 2 21" xfId="120"/>
    <cellStyle name="Normalny 2 22" xfId="121"/>
    <cellStyle name="Normalny 2 23" xfId="122"/>
    <cellStyle name="Normalny 2 24" xfId="123"/>
    <cellStyle name="Normalny 2 3" xfId="124"/>
    <cellStyle name="Normalny 2 4" xfId="125"/>
    <cellStyle name="Normalny 2 5" xfId="126"/>
    <cellStyle name="Normalny 2 6" xfId="127"/>
    <cellStyle name="Normalny 2 7" xfId="128"/>
    <cellStyle name="Normalny 2 8" xfId="129"/>
    <cellStyle name="Normalny 2 9" xfId="130"/>
    <cellStyle name="Normalny 2_BIP roczny" xfId="131"/>
    <cellStyle name="Normalny 20" xfId="132"/>
    <cellStyle name="Normalny 20 2" xfId="133"/>
    <cellStyle name="Normalny 20 2 2" xfId="134"/>
    <cellStyle name="Normalny 20 3" xfId="135"/>
    <cellStyle name="Normalny 20 3 2" xfId="136"/>
    <cellStyle name="Normalny 20 3 3" xfId="137"/>
    <cellStyle name="Normalny 20 3 3 2" xfId="138"/>
    <cellStyle name="Normalny 21" xfId="139"/>
    <cellStyle name="Normalny 22" xfId="140"/>
    <cellStyle name="Normalny 23" xfId="141"/>
    <cellStyle name="Normalny 3" xfId="142"/>
    <cellStyle name="Normalny 4" xfId="143"/>
    <cellStyle name="Normalny 5" xfId="144"/>
    <cellStyle name="Normalny 5 2" xfId="145"/>
    <cellStyle name="Normalny 6" xfId="146"/>
    <cellStyle name="Normalny 7" xfId="147"/>
    <cellStyle name="Normalny 8" xfId="148"/>
    <cellStyle name="Normalny 9" xfId="149"/>
    <cellStyle name="Normalny_Arkusz1 2" xfId="150"/>
    <cellStyle name="Normalny_I ZESTAWIENIE WYDATKÓW 2" xfId="151"/>
    <cellStyle name="Normalny_UKŁ WYK. 2006.xls Z DN. 18.01.06" xfId="152"/>
    <cellStyle name="Obliczenia" xfId="153"/>
    <cellStyle name="Followed Hyperlink" xfId="154"/>
    <cellStyle name="Percent" xfId="155"/>
    <cellStyle name="Suma" xfId="156"/>
    <cellStyle name="Tekst objaśnienia" xfId="157"/>
    <cellStyle name="Tekst ostrzeżenia" xfId="158"/>
    <cellStyle name="Tytuł" xfId="159"/>
    <cellStyle name="Uwaga" xfId="160"/>
    <cellStyle name="Currency" xfId="161"/>
    <cellStyle name="Currency [0]" xfId="162"/>
    <cellStyle name="Złe" xfId="1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M274"/>
  <sheetViews>
    <sheetView zoomScalePageLayoutView="0" workbookViewId="0" topLeftCell="A1">
      <pane xSplit="9" ySplit="5" topLeftCell="J6" activePane="bottomRight" state="frozen"/>
      <selection pane="topLeft" activeCell="A1" sqref="A1"/>
      <selection pane="topRight" activeCell="J1" sqref="J1"/>
      <selection pane="bottomLeft" activeCell="A7" sqref="A7"/>
      <selection pane="bottomRight" activeCell="L156" sqref="L156"/>
    </sheetView>
  </sheetViews>
  <sheetFormatPr defaultColWidth="9.00390625" defaultRowHeight="12.75"/>
  <cols>
    <col min="1" max="1" width="6.00390625" style="0" customWidth="1"/>
    <col min="2" max="2" width="10.125" style="0" customWidth="1"/>
    <col min="3" max="3" width="6.00390625" style="0" customWidth="1"/>
    <col min="4" max="4" width="35.75390625" style="0" customWidth="1"/>
    <col min="5" max="5" width="17.625" style="0" customWidth="1"/>
    <col min="6" max="6" width="19.625" style="5" customWidth="1"/>
    <col min="7" max="7" width="17.625" style="5" customWidth="1"/>
  </cols>
  <sheetData>
    <row r="1" spans="1:7" ht="30" customHeight="1">
      <c r="A1" s="253" t="s">
        <v>348</v>
      </c>
      <c r="B1" s="254"/>
      <c r="C1" s="254"/>
      <c r="D1" s="254"/>
      <c r="E1" s="254"/>
      <c r="F1" s="254"/>
      <c r="G1" s="255"/>
    </row>
    <row r="2" spans="1:7" ht="18" customHeight="1">
      <c r="A2" s="79"/>
      <c r="B2" s="79"/>
      <c r="C2" s="79"/>
      <c r="D2" s="79"/>
      <c r="E2" s="79"/>
      <c r="F2" s="79"/>
      <c r="G2" s="79"/>
    </row>
    <row r="3" spans="1:7" s="3" customFormat="1" ht="15" customHeight="1">
      <c r="A3" s="256" t="s">
        <v>51</v>
      </c>
      <c r="B3" s="256" t="s">
        <v>52</v>
      </c>
      <c r="C3" s="256" t="s">
        <v>53</v>
      </c>
      <c r="D3" s="256" t="s">
        <v>54</v>
      </c>
      <c r="E3" s="256" t="s">
        <v>49</v>
      </c>
      <c r="F3" s="256" t="s">
        <v>55</v>
      </c>
      <c r="G3" s="256"/>
    </row>
    <row r="4" spans="1:7" s="4" customFormat="1" ht="30.75" customHeight="1">
      <c r="A4" s="256"/>
      <c r="B4" s="256"/>
      <c r="C4" s="256"/>
      <c r="D4" s="256"/>
      <c r="E4" s="256"/>
      <c r="F4" s="78" t="s">
        <v>56</v>
      </c>
      <c r="G4" s="78" t="s">
        <v>57</v>
      </c>
    </row>
    <row r="5" spans="1:7" s="3" customFormat="1" ht="13.5" customHeight="1">
      <c r="A5" s="214">
        <v>1</v>
      </c>
      <c r="B5" s="214">
        <v>2</v>
      </c>
      <c r="C5" s="214">
        <v>3</v>
      </c>
      <c r="D5" s="214">
        <v>4</v>
      </c>
      <c r="E5" s="214">
        <v>5</v>
      </c>
      <c r="F5" s="214">
        <v>6</v>
      </c>
      <c r="G5" s="214">
        <v>7</v>
      </c>
    </row>
    <row r="6" spans="1:7" s="3" customFormat="1" ht="18.75" customHeight="1">
      <c r="A6" s="70" t="s">
        <v>94</v>
      </c>
      <c r="B6" s="70"/>
      <c r="C6" s="70"/>
      <c r="D6" s="71" t="s">
        <v>95</v>
      </c>
      <c r="E6" s="72">
        <f>E7</f>
        <v>54000</v>
      </c>
      <c r="F6" s="72">
        <f>F7</f>
        <v>54000</v>
      </c>
      <c r="G6" s="72">
        <f>G7</f>
        <v>0</v>
      </c>
    </row>
    <row r="7" spans="1:7" s="3" customFormat="1" ht="25.5">
      <c r="A7" s="260"/>
      <c r="B7" s="39" t="s">
        <v>96</v>
      </c>
      <c r="C7" s="39"/>
      <c r="D7" s="40" t="s">
        <v>97</v>
      </c>
      <c r="E7" s="38">
        <f>SUM(E8)</f>
        <v>54000</v>
      </c>
      <c r="F7" s="38">
        <f>SUM(F8)</f>
        <v>54000</v>
      </c>
      <c r="G7" s="38">
        <f>SUM(G8)</f>
        <v>0</v>
      </c>
    </row>
    <row r="8" spans="1:7" s="3" customFormat="1" ht="63.75">
      <c r="A8" s="260"/>
      <c r="B8" s="41"/>
      <c r="C8" s="41" t="s">
        <v>98</v>
      </c>
      <c r="D8" s="42" t="s">
        <v>99</v>
      </c>
      <c r="E8" s="43">
        <f>F8+G8</f>
        <v>54000</v>
      </c>
      <c r="F8" s="43">
        <v>54000</v>
      </c>
      <c r="G8" s="43">
        <v>0</v>
      </c>
    </row>
    <row r="9" spans="1:7" s="3" customFormat="1" ht="20.25" customHeight="1">
      <c r="A9" s="73" t="s">
        <v>100</v>
      </c>
      <c r="B9" s="73"/>
      <c r="C9" s="73"/>
      <c r="D9" s="74" t="s">
        <v>101</v>
      </c>
      <c r="E9" s="75">
        <f aca="true" t="shared" si="0" ref="E9:G10">E10</f>
        <v>78000</v>
      </c>
      <c r="F9" s="75">
        <f t="shared" si="0"/>
        <v>78000</v>
      </c>
      <c r="G9" s="75">
        <f t="shared" si="0"/>
        <v>0</v>
      </c>
    </row>
    <row r="10" spans="1:7" s="3" customFormat="1" ht="18.75" customHeight="1">
      <c r="A10" s="161"/>
      <c r="B10" s="44" t="s">
        <v>102</v>
      </c>
      <c r="C10" s="44"/>
      <c r="D10" s="45" t="s">
        <v>103</v>
      </c>
      <c r="E10" s="46">
        <f t="shared" si="0"/>
        <v>78000</v>
      </c>
      <c r="F10" s="46">
        <f t="shared" si="0"/>
        <v>78000</v>
      </c>
      <c r="G10" s="46">
        <f t="shared" si="0"/>
        <v>0</v>
      </c>
    </row>
    <row r="11" spans="1:7" s="3" customFormat="1" ht="68.25" customHeight="1">
      <c r="A11" s="161"/>
      <c r="B11" s="41"/>
      <c r="C11" s="41" t="s">
        <v>104</v>
      </c>
      <c r="D11" s="47" t="s">
        <v>105</v>
      </c>
      <c r="E11" s="48">
        <f>F11+G11</f>
        <v>78000</v>
      </c>
      <c r="F11" s="49">
        <v>78000</v>
      </c>
      <c r="G11" s="49">
        <v>0</v>
      </c>
    </row>
    <row r="12" spans="1:7" s="3" customFormat="1" ht="18.75" customHeight="1">
      <c r="A12" s="70" t="s">
        <v>106</v>
      </c>
      <c r="B12" s="70"/>
      <c r="C12" s="70"/>
      <c r="D12" s="76" t="s">
        <v>107</v>
      </c>
      <c r="E12" s="75">
        <f>E13+E23</f>
        <v>689000</v>
      </c>
      <c r="F12" s="75">
        <f>F13+F23</f>
        <v>59000</v>
      </c>
      <c r="G12" s="75">
        <f>G13+G23</f>
        <v>630000</v>
      </c>
    </row>
    <row r="13" spans="1:7" s="3" customFormat="1" ht="18.75" customHeight="1">
      <c r="A13" s="162"/>
      <c r="B13" s="39" t="s">
        <v>108</v>
      </c>
      <c r="C13" s="39"/>
      <c r="D13" s="50" t="s">
        <v>109</v>
      </c>
      <c r="E13" s="46">
        <f>SUM(E14:E22)</f>
        <v>689000</v>
      </c>
      <c r="F13" s="46">
        <f>SUM(F14:F22)</f>
        <v>59000</v>
      </c>
      <c r="G13" s="46">
        <f>SUM(G14:G22)</f>
        <v>630000</v>
      </c>
    </row>
    <row r="14" spans="1:7" s="3" customFormat="1" ht="33.75" customHeight="1">
      <c r="A14" s="162"/>
      <c r="B14" s="39"/>
      <c r="C14" s="140" t="s">
        <v>110</v>
      </c>
      <c r="D14" s="141" t="s">
        <v>111</v>
      </c>
      <c r="E14" s="43">
        <f aca="true" t="shared" si="1" ref="E14:E22">F14+G14</f>
        <v>50000</v>
      </c>
      <c r="F14" s="49">
        <v>50000</v>
      </c>
      <c r="G14" s="49">
        <v>0</v>
      </c>
    </row>
    <row r="15" spans="1:7" s="3" customFormat="1" ht="38.25">
      <c r="A15" s="162"/>
      <c r="B15" s="163"/>
      <c r="C15" s="41" t="s">
        <v>112</v>
      </c>
      <c r="D15" s="47" t="s">
        <v>113</v>
      </c>
      <c r="E15" s="43">
        <f t="shared" si="1"/>
        <v>5000</v>
      </c>
      <c r="F15" s="43">
        <v>5000</v>
      </c>
      <c r="G15" s="43">
        <v>0</v>
      </c>
    </row>
    <row r="16" spans="1:7" ht="89.25">
      <c r="A16" s="164"/>
      <c r="B16" s="164"/>
      <c r="C16" s="142" t="s">
        <v>146</v>
      </c>
      <c r="D16" s="143" t="s">
        <v>147</v>
      </c>
      <c r="E16" s="43">
        <f>F16+G16</f>
        <v>1000</v>
      </c>
      <c r="F16" s="43">
        <v>1000</v>
      </c>
      <c r="G16" s="43">
        <v>0</v>
      </c>
    </row>
    <row r="17" spans="1:7" ht="29.25" customHeight="1">
      <c r="A17" s="164"/>
      <c r="B17" s="164"/>
      <c r="C17" s="142" t="s">
        <v>343</v>
      </c>
      <c r="D17" s="143" t="s">
        <v>344</v>
      </c>
      <c r="E17" s="43">
        <f>F17+G17</f>
        <v>0</v>
      </c>
      <c r="F17" s="43">
        <v>0</v>
      </c>
      <c r="G17" s="43">
        <v>0</v>
      </c>
    </row>
    <row r="18" spans="1:7" s="3" customFormat="1" ht="21" customHeight="1">
      <c r="A18" s="162"/>
      <c r="B18" s="163"/>
      <c r="C18" s="41" t="s">
        <v>114</v>
      </c>
      <c r="D18" s="52" t="s">
        <v>115</v>
      </c>
      <c r="E18" s="43">
        <f t="shared" si="1"/>
        <v>0</v>
      </c>
      <c r="F18" s="43">
        <v>0</v>
      </c>
      <c r="G18" s="43">
        <v>0</v>
      </c>
    </row>
    <row r="19" spans="1:7" ht="21" customHeight="1">
      <c r="A19" s="162"/>
      <c r="B19" s="163"/>
      <c r="C19" s="41" t="s">
        <v>116</v>
      </c>
      <c r="D19" s="52" t="s">
        <v>117</v>
      </c>
      <c r="E19" s="43">
        <f>F19+G19</f>
        <v>3000</v>
      </c>
      <c r="F19" s="43">
        <v>3000</v>
      </c>
      <c r="G19" s="43">
        <v>0</v>
      </c>
    </row>
    <row r="20" spans="1:7" ht="81" customHeight="1">
      <c r="A20" s="162"/>
      <c r="B20" s="163"/>
      <c r="C20" s="80" t="s">
        <v>314</v>
      </c>
      <c r="D20" s="81" t="s">
        <v>315</v>
      </c>
      <c r="E20" s="43">
        <f>F20+G20</f>
        <v>0</v>
      </c>
      <c r="F20" s="43">
        <v>0</v>
      </c>
      <c r="G20" s="43">
        <v>0</v>
      </c>
    </row>
    <row r="21" spans="1:7" ht="69" customHeight="1">
      <c r="A21" s="162"/>
      <c r="B21" s="163"/>
      <c r="C21" s="41" t="s">
        <v>120</v>
      </c>
      <c r="D21" s="47" t="s">
        <v>230</v>
      </c>
      <c r="E21" s="43">
        <f t="shared" si="1"/>
        <v>30000</v>
      </c>
      <c r="F21" s="43">
        <v>0</v>
      </c>
      <c r="G21" s="43">
        <v>30000</v>
      </c>
    </row>
    <row r="22" spans="1:7" ht="51">
      <c r="A22" s="162"/>
      <c r="B22" s="163"/>
      <c r="C22" s="41" t="s">
        <v>121</v>
      </c>
      <c r="D22" s="47" t="s">
        <v>122</v>
      </c>
      <c r="E22" s="43">
        <f t="shared" si="1"/>
        <v>600000</v>
      </c>
      <c r="F22" s="43">
        <v>0</v>
      </c>
      <c r="G22" s="43">
        <v>600000</v>
      </c>
    </row>
    <row r="23" spans="1:7" ht="12.75">
      <c r="A23" s="162"/>
      <c r="B23" s="53">
        <v>60016</v>
      </c>
      <c r="C23" s="39"/>
      <c r="D23" s="50" t="s">
        <v>123</v>
      </c>
      <c r="E23" s="38">
        <f>SUM(E24)</f>
        <v>0</v>
      </c>
      <c r="F23" s="38">
        <f>SUM(F24)</f>
        <v>0</v>
      </c>
      <c r="G23" s="38">
        <f>SUM(G24)</f>
        <v>0</v>
      </c>
    </row>
    <row r="24" spans="1:7" ht="51">
      <c r="A24" s="162"/>
      <c r="B24" s="51"/>
      <c r="C24" s="41" t="s">
        <v>124</v>
      </c>
      <c r="D24" s="47" t="s">
        <v>125</v>
      </c>
      <c r="E24" s="43">
        <f>F24+G24</f>
        <v>0</v>
      </c>
      <c r="F24" s="43">
        <v>0</v>
      </c>
      <c r="G24" s="43">
        <v>0</v>
      </c>
    </row>
    <row r="25" spans="1:7" ht="23.25" customHeight="1">
      <c r="A25" s="77">
        <v>700</v>
      </c>
      <c r="B25" s="77"/>
      <c r="C25" s="70"/>
      <c r="D25" s="76" t="s">
        <v>126</v>
      </c>
      <c r="E25" s="72">
        <f>E26</f>
        <v>3223110</v>
      </c>
      <c r="F25" s="72">
        <f>SUM(F26)</f>
        <v>723110</v>
      </c>
      <c r="G25" s="72">
        <f>SUM(G26)</f>
        <v>2500000</v>
      </c>
    </row>
    <row r="26" spans="1:7" ht="25.5">
      <c r="A26" s="164"/>
      <c r="B26" s="53">
        <v>70005</v>
      </c>
      <c r="C26" s="39"/>
      <c r="D26" s="50" t="s">
        <v>127</v>
      </c>
      <c r="E26" s="38">
        <f>SUM(E27:E34)</f>
        <v>3223110</v>
      </c>
      <c r="F26" s="38">
        <f>SUM(F27:F34)</f>
        <v>723110</v>
      </c>
      <c r="G26" s="38">
        <f>SUM(G27:G34)</f>
        <v>2500000</v>
      </c>
    </row>
    <row r="27" spans="1:7" ht="25.5">
      <c r="A27" s="164"/>
      <c r="B27" s="164"/>
      <c r="C27" s="41" t="s">
        <v>128</v>
      </c>
      <c r="D27" s="47" t="s">
        <v>129</v>
      </c>
      <c r="E27" s="43">
        <f aca="true" t="shared" si="2" ref="E27:E34">F27+G27</f>
        <v>3110</v>
      </c>
      <c r="F27" s="43">
        <v>3110</v>
      </c>
      <c r="G27" s="43">
        <v>0</v>
      </c>
    </row>
    <row r="28" spans="1:7" ht="89.25">
      <c r="A28" s="164"/>
      <c r="B28" s="164"/>
      <c r="C28" s="142" t="s">
        <v>146</v>
      </c>
      <c r="D28" s="143" t="s">
        <v>147</v>
      </c>
      <c r="E28" s="43">
        <f t="shared" si="2"/>
        <v>300000</v>
      </c>
      <c r="F28" s="43">
        <v>300000</v>
      </c>
      <c r="G28" s="43">
        <v>0</v>
      </c>
    </row>
    <row r="29" spans="1:7" ht="38.25">
      <c r="A29" s="164"/>
      <c r="B29" s="164"/>
      <c r="C29" s="41" t="s">
        <v>130</v>
      </c>
      <c r="D29" s="152" t="s">
        <v>326</v>
      </c>
      <c r="E29" s="43">
        <f t="shared" si="2"/>
        <v>2500000</v>
      </c>
      <c r="F29" s="43">
        <v>0</v>
      </c>
      <c r="G29" s="43">
        <v>2500000</v>
      </c>
    </row>
    <row r="30" spans="1:7" ht="18.75" customHeight="1">
      <c r="A30" s="164"/>
      <c r="B30" s="164"/>
      <c r="C30" s="80" t="s">
        <v>150</v>
      </c>
      <c r="D30" s="152" t="s">
        <v>151</v>
      </c>
      <c r="E30" s="43">
        <f t="shared" si="2"/>
        <v>23000</v>
      </c>
      <c r="F30" s="43">
        <v>23000</v>
      </c>
      <c r="G30" s="43">
        <v>0</v>
      </c>
    </row>
    <row r="31" spans="1:7" ht="18.75" customHeight="1">
      <c r="A31" s="164"/>
      <c r="B31" s="164"/>
      <c r="C31" s="80" t="s">
        <v>114</v>
      </c>
      <c r="D31" s="152" t="s">
        <v>115</v>
      </c>
      <c r="E31" s="43">
        <f t="shared" si="2"/>
        <v>2000</v>
      </c>
      <c r="F31" s="43">
        <v>2000</v>
      </c>
      <c r="G31" s="43">
        <v>0</v>
      </c>
    </row>
    <row r="32" spans="1:7" ht="18.75" customHeight="1">
      <c r="A32" s="164"/>
      <c r="B32" s="164"/>
      <c r="C32" s="80" t="s">
        <v>116</v>
      </c>
      <c r="D32" s="152" t="s">
        <v>117</v>
      </c>
      <c r="E32" s="43">
        <f t="shared" si="2"/>
        <v>25000</v>
      </c>
      <c r="F32" s="43">
        <v>25000</v>
      </c>
      <c r="G32" s="43">
        <v>0</v>
      </c>
    </row>
    <row r="33" spans="1:7" ht="63.75">
      <c r="A33" s="164"/>
      <c r="B33" s="164"/>
      <c r="C33" s="41" t="s">
        <v>98</v>
      </c>
      <c r="D33" s="42" t="s">
        <v>99</v>
      </c>
      <c r="E33" s="43">
        <f t="shared" si="2"/>
        <v>80000</v>
      </c>
      <c r="F33" s="49">
        <v>80000</v>
      </c>
      <c r="G33" s="49">
        <v>0</v>
      </c>
    </row>
    <row r="34" spans="1:7" ht="51">
      <c r="A34" s="164"/>
      <c r="B34" s="164"/>
      <c r="C34" s="55">
        <v>2360</v>
      </c>
      <c r="D34" s="56" t="s">
        <v>131</v>
      </c>
      <c r="E34" s="43">
        <f t="shared" si="2"/>
        <v>290000</v>
      </c>
      <c r="F34" s="57">
        <v>290000</v>
      </c>
      <c r="G34" s="49">
        <v>0</v>
      </c>
    </row>
    <row r="35" spans="1:7" ht="22.5" customHeight="1">
      <c r="A35" s="70" t="s">
        <v>132</v>
      </c>
      <c r="B35" s="70"/>
      <c r="C35" s="70"/>
      <c r="D35" s="76" t="s">
        <v>133</v>
      </c>
      <c r="E35" s="75">
        <f>E36+E38+E41</f>
        <v>789000</v>
      </c>
      <c r="F35" s="75">
        <f>F36+F38+F41</f>
        <v>789000</v>
      </c>
      <c r="G35" s="75">
        <f>G36+G38+G41</f>
        <v>0</v>
      </c>
    </row>
    <row r="36" spans="1:7" ht="25.5">
      <c r="A36" s="162"/>
      <c r="B36" s="39" t="s">
        <v>134</v>
      </c>
      <c r="C36" s="39"/>
      <c r="D36" s="50" t="s">
        <v>135</v>
      </c>
      <c r="E36" s="46">
        <f>SUM(E37)</f>
        <v>210000</v>
      </c>
      <c r="F36" s="46">
        <f>SUM(F37)</f>
        <v>210000</v>
      </c>
      <c r="G36" s="46">
        <f>SUM(G37)</f>
        <v>0</v>
      </c>
    </row>
    <row r="37" spans="1:7" ht="63.75">
      <c r="A37" s="162"/>
      <c r="B37" s="41"/>
      <c r="C37" s="41" t="s">
        <v>98</v>
      </c>
      <c r="D37" s="42" t="s">
        <v>99</v>
      </c>
      <c r="E37" s="43">
        <f>F37+G37</f>
        <v>210000</v>
      </c>
      <c r="F37" s="49">
        <v>210000</v>
      </c>
      <c r="G37" s="49">
        <v>0</v>
      </c>
    </row>
    <row r="38" spans="1:7" ht="25.5">
      <c r="A38" s="162"/>
      <c r="B38" s="39" t="s">
        <v>136</v>
      </c>
      <c r="C38" s="39"/>
      <c r="D38" s="40" t="s">
        <v>137</v>
      </c>
      <c r="E38" s="46">
        <f>E39+E40</f>
        <v>211000</v>
      </c>
      <c r="F38" s="46">
        <f>F39+F40</f>
        <v>211000</v>
      </c>
      <c r="G38" s="46">
        <f>G39+G40</f>
        <v>0</v>
      </c>
    </row>
    <row r="39" spans="1:7" ht="26.25" customHeight="1">
      <c r="A39" s="145"/>
      <c r="B39" s="145"/>
      <c r="C39" s="146" t="s">
        <v>150</v>
      </c>
      <c r="D39" s="143" t="s">
        <v>151</v>
      </c>
      <c r="E39" s="43">
        <f>F39+G39</f>
        <v>150000</v>
      </c>
      <c r="F39" s="148">
        <v>150000</v>
      </c>
      <c r="G39" s="148">
        <v>0</v>
      </c>
    </row>
    <row r="40" spans="1:7" ht="63.75">
      <c r="A40" s="162"/>
      <c r="B40" s="41"/>
      <c r="C40" s="41" t="s">
        <v>98</v>
      </c>
      <c r="D40" s="42" t="s">
        <v>99</v>
      </c>
      <c r="E40" s="54">
        <f>F40+G40</f>
        <v>61000</v>
      </c>
      <c r="F40" s="49">
        <v>61000</v>
      </c>
      <c r="G40" s="49">
        <v>0</v>
      </c>
    </row>
    <row r="41" spans="1:7" ht="19.5" customHeight="1">
      <c r="A41" s="162"/>
      <c r="B41" s="39" t="s">
        <v>138</v>
      </c>
      <c r="C41" s="39"/>
      <c r="D41" s="40" t="s">
        <v>139</v>
      </c>
      <c r="E41" s="46">
        <f>SUM(E42)</f>
        <v>368000</v>
      </c>
      <c r="F41" s="46">
        <f>SUM(F42)</f>
        <v>368000</v>
      </c>
      <c r="G41" s="46">
        <f>SUM(G42)</f>
        <v>0</v>
      </c>
    </row>
    <row r="42" spans="1:7" ht="63.75">
      <c r="A42" s="162"/>
      <c r="B42" s="41"/>
      <c r="C42" s="41" t="s">
        <v>98</v>
      </c>
      <c r="D42" s="42" t="s">
        <v>99</v>
      </c>
      <c r="E42" s="43">
        <f>F42+G42</f>
        <v>368000</v>
      </c>
      <c r="F42" s="49">
        <v>368000</v>
      </c>
      <c r="G42" s="49">
        <v>0</v>
      </c>
    </row>
    <row r="43" spans="1:7" ht="21.75" customHeight="1">
      <c r="A43" s="70" t="s">
        <v>140</v>
      </c>
      <c r="B43" s="70"/>
      <c r="C43" s="70"/>
      <c r="D43" s="76" t="s">
        <v>141</v>
      </c>
      <c r="E43" s="75">
        <f>E44+E47+E53</f>
        <v>400530</v>
      </c>
      <c r="F43" s="75">
        <f>F44+F47+F53</f>
        <v>400530</v>
      </c>
      <c r="G43" s="75">
        <f>G44+G47+G53</f>
        <v>0</v>
      </c>
    </row>
    <row r="44" spans="1:7" ht="12.75">
      <c r="A44" s="162"/>
      <c r="B44" s="39" t="s">
        <v>142</v>
      </c>
      <c r="C44" s="39"/>
      <c r="D44" s="50" t="s">
        <v>143</v>
      </c>
      <c r="E44" s="46">
        <f>SUM(E45:E46)</f>
        <v>255800</v>
      </c>
      <c r="F44" s="46">
        <f>SUM(F45:F46)</f>
        <v>255800</v>
      </c>
      <c r="G44" s="46">
        <f>SUM(G45:G46)</f>
        <v>0</v>
      </c>
    </row>
    <row r="45" spans="1:7" ht="22.5" customHeight="1">
      <c r="A45" s="162"/>
      <c r="B45" s="39"/>
      <c r="C45" s="142" t="s">
        <v>114</v>
      </c>
      <c r="D45" s="144" t="s">
        <v>115</v>
      </c>
      <c r="E45" s="43">
        <f>F45+G45</f>
        <v>0</v>
      </c>
      <c r="F45" s="49">
        <v>0</v>
      </c>
      <c r="G45" s="49">
        <v>0</v>
      </c>
    </row>
    <row r="46" spans="1:7" ht="63.75">
      <c r="A46" s="162"/>
      <c r="B46" s="41"/>
      <c r="C46" s="41" t="s">
        <v>98</v>
      </c>
      <c r="D46" s="42" t="s">
        <v>99</v>
      </c>
      <c r="E46" s="43">
        <f>F46+G46</f>
        <v>255800</v>
      </c>
      <c r="F46" s="49">
        <v>255800</v>
      </c>
      <c r="G46" s="49">
        <v>0</v>
      </c>
    </row>
    <row r="47" spans="1:7" ht="20.25" customHeight="1">
      <c r="A47" s="162"/>
      <c r="B47" s="39" t="s">
        <v>144</v>
      </c>
      <c r="C47" s="39"/>
      <c r="D47" s="50" t="s">
        <v>145</v>
      </c>
      <c r="E47" s="46">
        <f>SUM(E48:E52)</f>
        <v>99730</v>
      </c>
      <c r="F47" s="46">
        <f>SUM(F48:F52)</f>
        <v>99730</v>
      </c>
      <c r="G47" s="46">
        <f>SUM(G48:G52)</f>
        <v>0</v>
      </c>
    </row>
    <row r="48" spans="1:7" ht="18.75" customHeight="1">
      <c r="A48" s="162"/>
      <c r="B48" s="165"/>
      <c r="C48" s="41" t="s">
        <v>148</v>
      </c>
      <c r="D48" s="47" t="s">
        <v>149</v>
      </c>
      <c r="E48" s="43">
        <f>F48+G48</f>
        <v>2500</v>
      </c>
      <c r="F48" s="49">
        <v>2500</v>
      </c>
      <c r="G48" s="49">
        <v>0</v>
      </c>
    </row>
    <row r="49" spans="1:7" ht="78.75" customHeight="1">
      <c r="A49" s="162"/>
      <c r="B49" s="165"/>
      <c r="C49" s="41" t="s">
        <v>146</v>
      </c>
      <c r="D49" s="47" t="s">
        <v>147</v>
      </c>
      <c r="E49" s="43">
        <f>F49+G49</f>
        <v>1200</v>
      </c>
      <c r="F49" s="49">
        <v>1200</v>
      </c>
      <c r="G49" s="49">
        <v>0</v>
      </c>
    </row>
    <row r="50" spans="1:7" ht="22.5" customHeight="1">
      <c r="A50" s="162"/>
      <c r="B50" s="165"/>
      <c r="C50" s="41" t="s">
        <v>150</v>
      </c>
      <c r="D50" s="47" t="s">
        <v>151</v>
      </c>
      <c r="E50" s="43">
        <f>F50+G50</f>
        <v>25000</v>
      </c>
      <c r="F50" s="49">
        <v>25000</v>
      </c>
      <c r="G50" s="49">
        <v>0</v>
      </c>
    </row>
    <row r="51" spans="1:7" ht="23.25" customHeight="1">
      <c r="A51" s="162"/>
      <c r="B51" s="165"/>
      <c r="C51" s="41" t="s">
        <v>114</v>
      </c>
      <c r="D51" s="52" t="s">
        <v>115</v>
      </c>
      <c r="E51" s="43">
        <f>F51+G51</f>
        <v>30</v>
      </c>
      <c r="F51" s="49">
        <v>30</v>
      </c>
      <c r="G51" s="49">
        <v>0</v>
      </c>
    </row>
    <row r="52" spans="1:7" ht="20.25" customHeight="1">
      <c r="A52" s="162"/>
      <c r="B52" s="165"/>
      <c r="C52" s="41" t="s">
        <v>116</v>
      </c>
      <c r="D52" s="47" t="s">
        <v>117</v>
      </c>
      <c r="E52" s="43">
        <f>F52+G52</f>
        <v>71000</v>
      </c>
      <c r="F52" s="49">
        <v>71000</v>
      </c>
      <c r="G52" s="49">
        <v>0</v>
      </c>
    </row>
    <row r="53" spans="1:7" ht="20.25" customHeight="1">
      <c r="A53" s="162"/>
      <c r="B53" s="39" t="s">
        <v>152</v>
      </c>
      <c r="C53" s="39"/>
      <c r="D53" s="50" t="s">
        <v>229</v>
      </c>
      <c r="E53" s="46">
        <f>SUM(E54:E55)</f>
        <v>45000</v>
      </c>
      <c r="F53" s="46">
        <f>SUM(F54:F55)</f>
        <v>45000</v>
      </c>
      <c r="G53" s="46">
        <f>SUM(G54:G55)</f>
        <v>0</v>
      </c>
    </row>
    <row r="54" spans="1:7" ht="63.75">
      <c r="A54" s="162"/>
      <c r="B54" s="165"/>
      <c r="C54" s="41" t="s">
        <v>98</v>
      </c>
      <c r="D54" s="42" t="s">
        <v>99</v>
      </c>
      <c r="E54" s="43">
        <f>F54+G54</f>
        <v>43000</v>
      </c>
      <c r="F54" s="49">
        <v>43000</v>
      </c>
      <c r="G54" s="49">
        <v>0</v>
      </c>
    </row>
    <row r="55" spans="1:7" ht="51">
      <c r="A55" s="162"/>
      <c r="B55" s="165"/>
      <c r="C55" s="41" t="s">
        <v>153</v>
      </c>
      <c r="D55" s="42" t="s">
        <v>154</v>
      </c>
      <c r="E55" s="43">
        <f>F55+G55</f>
        <v>2000</v>
      </c>
      <c r="F55" s="49">
        <v>2000</v>
      </c>
      <c r="G55" s="49">
        <v>0</v>
      </c>
    </row>
    <row r="56" spans="1:7" ht="25.5">
      <c r="A56" s="70" t="s">
        <v>155</v>
      </c>
      <c r="B56" s="70"/>
      <c r="C56" s="70"/>
      <c r="D56" s="76" t="s">
        <v>156</v>
      </c>
      <c r="E56" s="75">
        <f>E57</f>
        <v>5512000</v>
      </c>
      <c r="F56" s="75">
        <f>F57</f>
        <v>5512000</v>
      </c>
      <c r="G56" s="75">
        <f>G57</f>
        <v>0</v>
      </c>
    </row>
    <row r="57" spans="1:7" ht="25.5">
      <c r="A57" s="162"/>
      <c r="B57" s="39" t="s">
        <v>157</v>
      </c>
      <c r="C57" s="39"/>
      <c r="D57" s="50" t="s">
        <v>158</v>
      </c>
      <c r="E57" s="46">
        <f>E58+E59</f>
        <v>5512000</v>
      </c>
      <c r="F57" s="46">
        <f>F58+F59</f>
        <v>5512000</v>
      </c>
      <c r="G57" s="46">
        <f>G58+G59</f>
        <v>0</v>
      </c>
    </row>
    <row r="58" spans="1:7" ht="21" customHeight="1">
      <c r="A58" s="162"/>
      <c r="B58" s="165"/>
      <c r="C58" s="41" t="s">
        <v>114</v>
      </c>
      <c r="D58" s="58" t="s">
        <v>115</v>
      </c>
      <c r="E58" s="43">
        <f>F58+G58</f>
        <v>0</v>
      </c>
      <c r="F58" s="49">
        <v>0</v>
      </c>
      <c r="G58" s="49">
        <v>0</v>
      </c>
    </row>
    <row r="59" spans="1:7" ht="63.75">
      <c r="A59" s="162"/>
      <c r="B59" s="165"/>
      <c r="C59" s="41" t="s">
        <v>98</v>
      </c>
      <c r="D59" s="42" t="s">
        <v>99</v>
      </c>
      <c r="E59" s="43">
        <f>F59+G59</f>
        <v>5512000</v>
      </c>
      <c r="F59" s="49">
        <v>5512000</v>
      </c>
      <c r="G59" s="49">
        <v>0</v>
      </c>
    </row>
    <row r="60" spans="1:7" ht="53.25" customHeight="1">
      <c r="A60" s="70" t="s">
        <v>160</v>
      </c>
      <c r="B60" s="70"/>
      <c r="C60" s="70"/>
      <c r="D60" s="76" t="s">
        <v>161</v>
      </c>
      <c r="E60" s="75">
        <f>E61+E67</f>
        <v>21009775</v>
      </c>
      <c r="F60" s="75">
        <f>F61+F67</f>
        <v>21009775</v>
      </c>
      <c r="G60" s="75">
        <f>G61+G67</f>
        <v>0</v>
      </c>
    </row>
    <row r="61" spans="1:7" ht="38.25">
      <c r="A61" s="162"/>
      <c r="B61" s="39" t="s">
        <v>162</v>
      </c>
      <c r="C61" s="39"/>
      <c r="D61" s="50" t="s">
        <v>163</v>
      </c>
      <c r="E61" s="46">
        <f>SUM(E62:E66)</f>
        <v>4612000</v>
      </c>
      <c r="F61" s="46">
        <f>SUM(F62:F66)</f>
        <v>4612000</v>
      </c>
      <c r="G61" s="46">
        <f>G62+G63+G65</f>
        <v>0</v>
      </c>
    </row>
    <row r="62" spans="1:7" ht="20.25" customHeight="1">
      <c r="A62" s="162"/>
      <c r="B62" s="165"/>
      <c r="C62" s="41" t="s">
        <v>164</v>
      </c>
      <c r="D62" s="47" t="s">
        <v>165</v>
      </c>
      <c r="E62" s="43">
        <f>F62+G62</f>
        <v>2250000</v>
      </c>
      <c r="F62" s="49">
        <v>2250000</v>
      </c>
      <c r="G62" s="49">
        <v>0</v>
      </c>
    </row>
    <row r="63" spans="1:7" ht="51">
      <c r="A63" s="162"/>
      <c r="B63" s="165"/>
      <c r="C63" s="41" t="s">
        <v>166</v>
      </c>
      <c r="D63" s="47" t="s">
        <v>167</v>
      </c>
      <c r="E63" s="43">
        <f>F63+G63</f>
        <v>2310000</v>
      </c>
      <c r="F63" s="49">
        <v>2310000</v>
      </c>
      <c r="G63" s="43">
        <v>0</v>
      </c>
    </row>
    <row r="64" spans="1:7" ht="25.5">
      <c r="A64" s="162"/>
      <c r="B64" s="165"/>
      <c r="C64" s="41" t="s">
        <v>110</v>
      </c>
      <c r="D64" s="47" t="s">
        <v>111</v>
      </c>
      <c r="E64" s="43">
        <f>F64+G64</f>
        <v>30000</v>
      </c>
      <c r="F64" s="49">
        <v>30000</v>
      </c>
      <c r="G64" s="43">
        <v>0</v>
      </c>
    </row>
    <row r="65" spans="1:7" ht="19.5" customHeight="1">
      <c r="A65" s="162"/>
      <c r="B65" s="165"/>
      <c r="C65" s="41" t="s">
        <v>168</v>
      </c>
      <c r="D65" s="47" t="s">
        <v>169</v>
      </c>
      <c r="E65" s="43">
        <f>F65+G65</f>
        <v>20000</v>
      </c>
      <c r="F65" s="49">
        <v>20000</v>
      </c>
      <c r="G65" s="43">
        <v>0</v>
      </c>
    </row>
    <row r="66" spans="1:7" ht="25.5">
      <c r="A66" s="162"/>
      <c r="B66" s="165"/>
      <c r="C66" s="41" t="s">
        <v>170</v>
      </c>
      <c r="D66" s="47" t="s">
        <v>171</v>
      </c>
      <c r="E66" s="43">
        <f>F66+G66</f>
        <v>2000</v>
      </c>
      <c r="F66" s="49">
        <v>2000</v>
      </c>
      <c r="G66" s="43">
        <v>0</v>
      </c>
    </row>
    <row r="67" spans="1:7" ht="28.5" customHeight="1">
      <c r="A67" s="162"/>
      <c r="B67" s="39" t="s">
        <v>172</v>
      </c>
      <c r="C67" s="39"/>
      <c r="D67" s="50" t="s">
        <v>173</v>
      </c>
      <c r="E67" s="46">
        <f>SUM(E68:E69)</f>
        <v>16397775</v>
      </c>
      <c r="F67" s="46">
        <f>SUM(F68:F69)</f>
        <v>16397775</v>
      </c>
      <c r="G67" s="46">
        <f>G68+G69</f>
        <v>0</v>
      </c>
    </row>
    <row r="68" spans="1:7" ht="17.25" customHeight="1">
      <c r="A68" s="162"/>
      <c r="B68" s="162"/>
      <c r="C68" s="41" t="s">
        <v>174</v>
      </c>
      <c r="D68" s="47" t="s">
        <v>175</v>
      </c>
      <c r="E68" s="43">
        <f>F68+G68</f>
        <v>15872775</v>
      </c>
      <c r="F68" s="49">
        <v>15872775</v>
      </c>
      <c r="G68" s="49">
        <v>0</v>
      </c>
    </row>
    <row r="69" spans="1:7" ht="18" customHeight="1">
      <c r="A69" s="162"/>
      <c r="B69" s="162"/>
      <c r="C69" s="41" t="s">
        <v>176</v>
      </c>
      <c r="D69" s="47" t="s">
        <v>177</v>
      </c>
      <c r="E69" s="43">
        <f>F69+G69</f>
        <v>525000</v>
      </c>
      <c r="F69" s="49">
        <v>525000</v>
      </c>
      <c r="G69" s="49">
        <v>0</v>
      </c>
    </row>
    <row r="70" spans="1:7" ht="21" customHeight="1">
      <c r="A70" s="70" t="s">
        <v>178</v>
      </c>
      <c r="B70" s="70"/>
      <c r="C70" s="70"/>
      <c r="D70" s="76" t="s">
        <v>179</v>
      </c>
      <c r="E70" s="75">
        <f>E71+E73+E77+E75</f>
        <v>57780546</v>
      </c>
      <c r="F70" s="75">
        <f>F71+F73+F77+F75</f>
        <v>57780546</v>
      </c>
      <c r="G70" s="75">
        <f>G71+G73+G77+G75</f>
        <v>0</v>
      </c>
    </row>
    <row r="71" spans="1:7" ht="38.25">
      <c r="A71" s="162"/>
      <c r="B71" s="39" t="s">
        <v>180</v>
      </c>
      <c r="C71" s="39"/>
      <c r="D71" s="50" t="s">
        <v>181</v>
      </c>
      <c r="E71" s="46">
        <f>E72</f>
        <v>45857823</v>
      </c>
      <c r="F71" s="46">
        <f>F72</f>
        <v>45857823</v>
      </c>
      <c r="G71" s="46">
        <f>G72</f>
        <v>0</v>
      </c>
    </row>
    <row r="72" spans="1:7" ht="19.5" customHeight="1">
      <c r="A72" s="162"/>
      <c r="B72" s="41"/>
      <c r="C72" s="41" t="s">
        <v>182</v>
      </c>
      <c r="D72" s="47" t="s">
        <v>183</v>
      </c>
      <c r="E72" s="43">
        <f>F72+G72</f>
        <v>45857823</v>
      </c>
      <c r="F72" s="49">
        <v>45857823</v>
      </c>
      <c r="G72" s="49">
        <v>0</v>
      </c>
    </row>
    <row r="73" spans="1:7" ht="25.5">
      <c r="A73" s="162"/>
      <c r="B73" s="39" t="s">
        <v>184</v>
      </c>
      <c r="C73" s="39"/>
      <c r="D73" s="50" t="s">
        <v>185</v>
      </c>
      <c r="E73" s="46">
        <f>SUM(E74)</f>
        <v>7835934</v>
      </c>
      <c r="F73" s="46">
        <f>SUM(F74)</f>
        <v>7835934</v>
      </c>
      <c r="G73" s="46">
        <f>SUM(G74)</f>
        <v>0</v>
      </c>
    </row>
    <row r="74" spans="1:7" ht="19.5" customHeight="1">
      <c r="A74" s="162"/>
      <c r="B74" s="41"/>
      <c r="C74" s="41" t="s">
        <v>182</v>
      </c>
      <c r="D74" s="47" t="s">
        <v>183</v>
      </c>
      <c r="E74" s="43">
        <f>F74+G74</f>
        <v>7835934</v>
      </c>
      <c r="F74" s="49">
        <v>7835934</v>
      </c>
      <c r="G74" s="49">
        <v>0</v>
      </c>
    </row>
    <row r="75" spans="1:7" ht="15.75" customHeight="1">
      <c r="A75" s="162"/>
      <c r="B75" s="39" t="s">
        <v>345</v>
      </c>
      <c r="C75" s="39"/>
      <c r="D75" s="50" t="s">
        <v>346</v>
      </c>
      <c r="E75" s="46">
        <f>SUM(E76)</f>
        <v>51850</v>
      </c>
      <c r="F75" s="46">
        <f>SUM(F76)</f>
        <v>51850</v>
      </c>
      <c r="G75" s="46">
        <f>SUM(G76)</f>
        <v>0</v>
      </c>
    </row>
    <row r="76" spans="1:7" ht="19.5" customHeight="1">
      <c r="A76" s="162"/>
      <c r="B76" s="41"/>
      <c r="C76" s="80" t="s">
        <v>114</v>
      </c>
      <c r="D76" s="81" t="s">
        <v>115</v>
      </c>
      <c r="E76" s="43">
        <f>F76+G76</f>
        <v>51850</v>
      </c>
      <c r="F76" s="49">
        <v>51850</v>
      </c>
      <c r="G76" s="49">
        <v>0</v>
      </c>
    </row>
    <row r="77" spans="1:7" ht="25.5">
      <c r="A77" s="162"/>
      <c r="B77" s="39" t="s">
        <v>186</v>
      </c>
      <c r="C77" s="39"/>
      <c r="D77" s="50" t="s">
        <v>187</v>
      </c>
      <c r="E77" s="46">
        <f>SUM(E78)</f>
        <v>4034939</v>
      </c>
      <c r="F77" s="46">
        <f>SUM(F78)</f>
        <v>4034939</v>
      </c>
      <c r="G77" s="46">
        <f>SUM(G78)</f>
        <v>0</v>
      </c>
    </row>
    <row r="78" spans="1:7" ht="20.25" customHeight="1">
      <c r="A78" s="162"/>
      <c r="B78" s="41"/>
      <c r="C78" s="41" t="s">
        <v>182</v>
      </c>
      <c r="D78" s="47" t="s">
        <v>183</v>
      </c>
      <c r="E78" s="43">
        <f>F78+G78</f>
        <v>4034939</v>
      </c>
      <c r="F78" s="49">
        <v>4034939</v>
      </c>
      <c r="G78" s="49">
        <v>0</v>
      </c>
    </row>
    <row r="79" spans="1:7" ht="23.25" customHeight="1">
      <c r="A79" s="77">
        <v>801</v>
      </c>
      <c r="B79" s="77"/>
      <c r="C79" s="70"/>
      <c r="D79" s="74" t="s">
        <v>188</v>
      </c>
      <c r="E79" s="72">
        <f>E80+E85+E90+E96+E100</f>
        <v>711010</v>
      </c>
      <c r="F79" s="72">
        <f>F80+F85+F90+F96+F100</f>
        <v>711010</v>
      </c>
      <c r="G79" s="72">
        <f>G80+G85+G90+G96+G100</f>
        <v>0</v>
      </c>
    </row>
    <row r="80" spans="1:7" ht="22.5" customHeight="1">
      <c r="A80" s="164"/>
      <c r="B80" s="53">
        <v>80102</v>
      </c>
      <c r="C80" s="39"/>
      <c r="D80" s="45" t="s">
        <v>189</v>
      </c>
      <c r="E80" s="38">
        <f>SUM(E81:E84)</f>
        <v>22130</v>
      </c>
      <c r="F80" s="38">
        <f>SUM(F81:F84)</f>
        <v>22130</v>
      </c>
      <c r="G80" s="38">
        <f>SUM(G81:G84)</f>
        <v>0</v>
      </c>
    </row>
    <row r="81" spans="1:7" ht="19.5" customHeight="1">
      <c r="A81" s="164"/>
      <c r="B81" s="53"/>
      <c r="C81" s="41" t="s">
        <v>148</v>
      </c>
      <c r="D81" s="47" t="s">
        <v>149</v>
      </c>
      <c r="E81" s="43">
        <f>F81+G81</f>
        <v>130</v>
      </c>
      <c r="F81" s="43">
        <v>130</v>
      </c>
      <c r="G81" s="43">
        <v>0</v>
      </c>
    </row>
    <row r="82" spans="1:7" ht="76.5" customHeight="1">
      <c r="A82" s="164"/>
      <c r="B82" s="165"/>
      <c r="C82" s="41" t="s">
        <v>146</v>
      </c>
      <c r="D82" s="47" t="s">
        <v>147</v>
      </c>
      <c r="E82" s="43">
        <f>F82+G82</f>
        <v>20000</v>
      </c>
      <c r="F82" s="43">
        <v>20000</v>
      </c>
      <c r="G82" s="43">
        <v>0</v>
      </c>
    </row>
    <row r="83" spans="1:7" ht="19.5" customHeight="1">
      <c r="A83" s="164"/>
      <c r="B83" s="165"/>
      <c r="C83" s="41" t="s">
        <v>114</v>
      </c>
      <c r="D83" s="52" t="s">
        <v>115</v>
      </c>
      <c r="E83" s="43">
        <f>F83+G83</f>
        <v>0</v>
      </c>
      <c r="F83" s="43">
        <v>0</v>
      </c>
      <c r="G83" s="43">
        <v>0</v>
      </c>
    </row>
    <row r="84" spans="1:7" ht="15.75" customHeight="1">
      <c r="A84" s="164"/>
      <c r="B84" s="165"/>
      <c r="C84" s="41" t="s">
        <v>116</v>
      </c>
      <c r="D84" s="47" t="s">
        <v>117</v>
      </c>
      <c r="E84" s="43">
        <f>F84+G84</f>
        <v>2000</v>
      </c>
      <c r="F84" s="43">
        <v>2000</v>
      </c>
      <c r="G84" s="43">
        <v>0</v>
      </c>
    </row>
    <row r="85" spans="1:7" ht="19.5" customHeight="1">
      <c r="A85" s="164"/>
      <c r="B85" s="39" t="s">
        <v>190</v>
      </c>
      <c r="C85" s="39"/>
      <c r="D85" s="45" t="s">
        <v>191</v>
      </c>
      <c r="E85" s="38">
        <f>SUM(E86:E89)</f>
        <v>54940</v>
      </c>
      <c r="F85" s="38">
        <f>SUM(F86:F89)</f>
        <v>54940</v>
      </c>
      <c r="G85" s="38">
        <f>SUM(G86:G89)</f>
        <v>0</v>
      </c>
    </row>
    <row r="86" spans="1:7" ht="18.75" customHeight="1">
      <c r="A86" s="164"/>
      <c r="B86" s="163"/>
      <c r="C86" s="41" t="s">
        <v>148</v>
      </c>
      <c r="D86" s="47" t="s">
        <v>149</v>
      </c>
      <c r="E86" s="43">
        <f>F86+G86</f>
        <v>1200</v>
      </c>
      <c r="F86" s="43">
        <v>1200</v>
      </c>
      <c r="G86" s="43">
        <v>0</v>
      </c>
    </row>
    <row r="87" spans="1:7" ht="81.75" customHeight="1">
      <c r="A87" s="164"/>
      <c r="B87" s="163"/>
      <c r="C87" s="41" t="s">
        <v>146</v>
      </c>
      <c r="D87" s="47" t="s">
        <v>147</v>
      </c>
      <c r="E87" s="43">
        <f>F87+G87</f>
        <v>52140</v>
      </c>
      <c r="F87" s="43">
        <v>52140</v>
      </c>
      <c r="G87" s="43">
        <v>0</v>
      </c>
    </row>
    <row r="88" spans="1:7" ht="17.25" customHeight="1">
      <c r="A88" s="164"/>
      <c r="B88" s="163"/>
      <c r="C88" s="41" t="s">
        <v>114</v>
      </c>
      <c r="D88" s="52" t="s">
        <v>115</v>
      </c>
      <c r="E88" s="43">
        <f>F88+G88</f>
        <v>0</v>
      </c>
      <c r="F88" s="43">
        <v>0</v>
      </c>
      <c r="G88" s="43">
        <v>0</v>
      </c>
    </row>
    <row r="89" spans="1:7" ht="17.25" customHeight="1">
      <c r="A89" s="164"/>
      <c r="B89" s="163"/>
      <c r="C89" s="41" t="s">
        <v>116</v>
      </c>
      <c r="D89" s="52" t="s">
        <v>117</v>
      </c>
      <c r="E89" s="43">
        <f>F89+G89</f>
        <v>1600</v>
      </c>
      <c r="F89" s="43">
        <v>1600</v>
      </c>
      <c r="G89" s="43">
        <v>0</v>
      </c>
    </row>
    <row r="90" spans="1:7" ht="18" customHeight="1">
      <c r="A90" s="164"/>
      <c r="B90" s="53">
        <v>80130</v>
      </c>
      <c r="C90" s="39"/>
      <c r="D90" s="45" t="s">
        <v>192</v>
      </c>
      <c r="E90" s="38">
        <f>SUM(E91:E95)</f>
        <v>319520</v>
      </c>
      <c r="F90" s="38">
        <f>SUM(F91:F95)</f>
        <v>319520</v>
      </c>
      <c r="G90" s="38">
        <f>SUM(G91:G95)</f>
        <v>0</v>
      </c>
    </row>
    <row r="91" spans="1:7" ht="17.25" customHeight="1">
      <c r="A91" s="164"/>
      <c r="B91" s="165"/>
      <c r="C91" s="41" t="s">
        <v>148</v>
      </c>
      <c r="D91" s="47" t="s">
        <v>149</v>
      </c>
      <c r="E91" s="43">
        <f>F91+G91</f>
        <v>6200</v>
      </c>
      <c r="F91" s="43">
        <v>6200</v>
      </c>
      <c r="G91" s="43">
        <v>0</v>
      </c>
    </row>
    <row r="92" spans="1:7" ht="77.25" customHeight="1">
      <c r="A92" s="164"/>
      <c r="B92" s="165"/>
      <c r="C92" s="41" t="s">
        <v>146</v>
      </c>
      <c r="D92" s="47" t="s">
        <v>147</v>
      </c>
      <c r="E92" s="43">
        <f>F92+G92</f>
        <v>271520</v>
      </c>
      <c r="F92" s="43">
        <v>271520</v>
      </c>
      <c r="G92" s="43">
        <v>0</v>
      </c>
    </row>
    <row r="93" spans="1:7" ht="19.5" customHeight="1">
      <c r="A93" s="164"/>
      <c r="B93" s="165"/>
      <c r="C93" s="41" t="s">
        <v>150</v>
      </c>
      <c r="D93" s="47" t="s">
        <v>151</v>
      </c>
      <c r="E93" s="43">
        <f>F93+G93</f>
        <v>27000</v>
      </c>
      <c r="F93" s="43">
        <v>27000</v>
      </c>
      <c r="G93" s="59">
        <v>0</v>
      </c>
    </row>
    <row r="94" spans="1:7" ht="19.5" customHeight="1">
      <c r="A94" s="164"/>
      <c r="B94" s="165"/>
      <c r="C94" s="41" t="s">
        <v>114</v>
      </c>
      <c r="D94" s="52" t="s">
        <v>115</v>
      </c>
      <c r="E94" s="43">
        <f>F94+G94</f>
        <v>0</v>
      </c>
      <c r="F94" s="43">
        <v>0</v>
      </c>
      <c r="G94" s="43">
        <v>0</v>
      </c>
    </row>
    <row r="95" spans="1:7" ht="17.25" customHeight="1">
      <c r="A95" s="164"/>
      <c r="B95" s="165"/>
      <c r="C95" s="41" t="s">
        <v>116</v>
      </c>
      <c r="D95" s="52" t="s">
        <v>117</v>
      </c>
      <c r="E95" s="43">
        <f>F95+G95</f>
        <v>14800</v>
      </c>
      <c r="F95" s="43">
        <v>14800</v>
      </c>
      <c r="G95" s="43">
        <v>0</v>
      </c>
    </row>
    <row r="96" spans="1:7" ht="42" customHeight="1">
      <c r="A96" s="164"/>
      <c r="B96" s="39" t="s">
        <v>193</v>
      </c>
      <c r="C96" s="39"/>
      <c r="D96" s="50" t="s">
        <v>194</v>
      </c>
      <c r="E96" s="38">
        <f>SUM(E97:E99)</f>
        <v>154370</v>
      </c>
      <c r="F96" s="38">
        <f>SUM(F97:F99)</f>
        <v>154370</v>
      </c>
      <c r="G96" s="38">
        <f>SUM(G97:G99)</f>
        <v>0</v>
      </c>
    </row>
    <row r="97" spans="1:7" ht="77.25" customHeight="1">
      <c r="A97" s="164"/>
      <c r="B97" s="165"/>
      <c r="C97" s="41" t="s">
        <v>146</v>
      </c>
      <c r="D97" s="47" t="s">
        <v>147</v>
      </c>
      <c r="E97" s="43">
        <f>F97+G97</f>
        <v>43370</v>
      </c>
      <c r="F97" s="49">
        <v>43370</v>
      </c>
      <c r="G97" s="49">
        <v>0</v>
      </c>
    </row>
    <row r="98" spans="1:7" ht="18.75" customHeight="1">
      <c r="A98" s="164"/>
      <c r="B98" s="165"/>
      <c r="C98" s="41" t="s">
        <v>150</v>
      </c>
      <c r="D98" s="47" t="s">
        <v>151</v>
      </c>
      <c r="E98" s="43">
        <f>F98+G98</f>
        <v>111000</v>
      </c>
      <c r="F98" s="49">
        <v>111000</v>
      </c>
      <c r="G98" s="49">
        <v>0</v>
      </c>
    </row>
    <row r="99" spans="1:7" ht="18" customHeight="1">
      <c r="A99" s="164"/>
      <c r="B99" s="165"/>
      <c r="C99" s="41" t="s">
        <v>116</v>
      </c>
      <c r="D99" s="52" t="s">
        <v>117</v>
      </c>
      <c r="E99" s="43">
        <f>F99+G99</f>
        <v>0</v>
      </c>
      <c r="F99" s="49">
        <v>0</v>
      </c>
      <c r="G99" s="49">
        <v>0</v>
      </c>
    </row>
    <row r="100" spans="1:7" ht="25.5">
      <c r="A100" s="164"/>
      <c r="B100" s="39" t="s">
        <v>195</v>
      </c>
      <c r="C100" s="39"/>
      <c r="D100" s="50" t="s">
        <v>196</v>
      </c>
      <c r="E100" s="38">
        <f>SUM(E101:E103)</f>
        <v>160050</v>
      </c>
      <c r="F100" s="38">
        <f>SUM(F101:F103)</f>
        <v>160050</v>
      </c>
      <c r="G100" s="38">
        <f>SUM(G101:G103)</f>
        <v>0</v>
      </c>
    </row>
    <row r="101" spans="1:7" ht="22.5" customHeight="1">
      <c r="A101" s="164"/>
      <c r="B101" s="163"/>
      <c r="C101" s="41" t="s">
        <v>150</v>
      </c>
      <c r="D101" s="47" t="s">
        <v>151</v>
      </c>
      <c r="E101" s="43">
        <f>F101+G101</f>
        <v>100000</v>
      </c>
      <c r="F101" s="43">
        <v>100000</v>
      </c>
      <c r="G101" s="43">
        <v>0</v>
      </c>
    </row>
    <row r="102" spans="1:7" ht="17.25" customHeight="1">
      <c r="A102" s="164"/>
      <c r="B102" s="165"/>
      <c r="C102" s="41" t="s">
        <v>116</v>
      </c>
      <c r="D102" s="52" t="s">
        <v>117</v>
      </c>
      <c r="E102" s="43">
        <f>F102+G102</f>
        <v>50</v>
      </c>
      <c r="F102" s="43">
        <v>50</v>
      </c>
      <c r="G102" s="43">
        <v>0</v>
      </c>
    </row>
    <row r="103" spans="1:7" ht="51">
      <c r="A103" s="164"/>
      <c r="B103" s="163"/>
      <c r="C103" s="41" t="s">
        <v>124</v>
      </c>
      <c r="D103" s="47" t="s">
        <v>125</v>
      </c>
      <c r="E103" s="43">
        <f>F103+G103</f>
        <v>60000</v>
      </c>
      <c r="F103" s="43">
        <v>60000</v>
      </c>
      <c r="G103" s="43">
        <v>0</v>
      </c>
    </row>
    <row r="104" spans="1:7" ht="27" customHeight="1">
      <c r="A104" s="70" t="s">
        <v>198</v>
      </c>
      <c r="B104" s="70"/>
      <c r="C104" s="70"/>
      <c r="D104" s="76" t="s">
        <v>199</v>
      </c>
      <c r="E104" s="75">
        <f>E105+E109</f>
        <v>3724000</v>
      </c>
      <c r="F104" s="75">
        <f>F105+F109</f>
        <v>3724000</v>
      </c>
      <c r="G104" s="75">
        <f>G105+G109</f>
        <v>0</v>
      </c>
    </row>
    <row r="105" spans="1:7" ht="20.25" customHeight="1">
      <c r="A105" s="162"/>
      <c r="B105" s="39" t="s">
        <v>200</v>
      </c>
      <c r="C105" s="39"/>
      <c r="D105" s="50" t="s">
        <v>201</v>
      </c>
      <c r="E105" s="46">
        <f>SUM(E106:E108)</f>
        <v>0</v>
      </c>
      <c r="F105" s="46">
        <f>SUM(F106:F108)</f>
        <v>0</v>
      </c>
      <c r="G105" s="46">
        <f>SUM(G106:G108)</f>
        <v>0</v>
      </c>
    </row>
    <row r="106" spans="1:7" ht="48.75" customHeight="1">
      <c r="A106" s="162"/>
      <c r="B106" s="39"/>
      <c r="C106" s="149" t="s">
        <v>118</v>
      </c>
      <c r="D106" s="150" t="s">
        <v>119</v>
      </c>
      <c r="E106" s="43">
        <f>F106+G106</f>
        <v>0</v>
      </c>
      <c r="F106" s="49">
        <v>0</v>
      </c>
      <c r="G106" s="49">
        <v>0</v>
      </c>
    </row>
    <row r="107" spans="1:7" ht="83.25" customHeight="1">
      <c r="A107" s="162"/>
      <c r="B107" s="39"/>
      <c r="C107" s="80" t="s">
        <v>314</v>
      </c>
      <c r="D107" s="81" t="s">
        <v>315</v>
      </c>
      <c r="E107" s="43">
        <f>F107+G107</f>
        <v>0</v>
      </c>
      <c r="F107" s="49">
        <v>0</v>
      </c>
      <c r="G107" s="49">
        <v>0</v>
      </c>
    </row>
    <row r="108" spans="1:7" ht="68.25" customHeight="1">
      <c r="A108" s="162"/>
      <c r="B108" s="41"/>
      <c r="C108" s="41" t="s">
        <v>120</v>
      </c>
      <c r="D108" s="47" t="s">
        <v>159</v>
      </c>
      <c r="E108" s="43">
        <f>F108+G108</f>
        <v>0</v>
      </c>
      <c r="F108" s="49">
        <v>0</v>
      </c>
      <c r="G108" s="49">
        <v>0</v>
      </c>
    </row>
    <row r="109" spans="1:7" ht="51">
      <c r="A109" s="162"/>
      <c r="B109" s="39" t="s">
        <v>202</v>
      </c>
      <c r="C109" s="39"/>
      <c r="D109" s="50" t="s">
        <v>203</v>
      </c>
      <c r="E109" s="46">
        <f>SUM(E110)</f>
        <v>3724000</v>
      </c>
      <c r="F109" s="46">
        <f>SUM(F110)</f>
        <v>3724000</v>
      </c>
      <c r="G109" s="46">
        <f>SUM(G110)</f>
        <v>0</v>
      </c>
    </row>
    <row r="110" spans="1:7" ht="63.75">
      <c r="A110" s="162"/>
      <c r="B110" s="41"/>
      <c r="C110" s="41" t="s">
        <v>98</v>
      </c>
      <c r="D110" s="42" t="s">
        <v>99</v>
      </c>
      <c r="E110" s="43">
        <f>F110+G110</f>
        <v>3724000</v>
      </c>
      <c r="F110" s="49">
        <v>3724000</v>
      </c>
      <c r="G110" s="49">
        <v>0</v>
      </c>
    </row>
    <row r="111" spans="1:7" ht="27" customHeight="1">
      <c r="A111" s="70" t="s">
        <v>204</v>
      </c>
      <c r="B111" s="70"/>
      <c r="C111" s="70"/>
      <c r="D111" s="76" t="s">
        <v>205</v>
      </c>
      <c r="E111" s="75">
        <f>SUM(E112+E115+E119+E121)</f>
        <v>4206367</v>
      </c>
      <c r="F111" s="75">
        <f>SUM(F112+F115+F119+F121)</f>
        <v>4206367</v>
      </c>
      <c r="G111" s="75">
        <f>SUM(G112+G115+G119+G121)</f>
        <v>0</v>
      </c>
    </row>
    <row r="112" spans="1:7" ht="24" customHeight="1">
      <c r="A112" s="162"/>
      <c r="B112" s="39" t="s">
        <v>206</v>
      </c>
      <c r="C112" s="39"/>
      <c r="D112" s="50" t="s">
        <v>207</v>
      </c>
      <c r="E112" s="46">
        <f>SUM(E113:E114)</f>
        <v>1878072</v>
      </c>
      <c r="F112" s="46">
        <f>SUM(F113:F114)</f>
        <v>1878072</v>
      </c>
      <c r="G112" s="46">
        <f>SUM(G113:G114)</f>
        <v>0</v>
      </c>
    </row>
    <row r="113" spans="1:7" ht="80.25" customHeight="1">
      <c r="A113" s="162"/>
      <c r="B113" s="163"/>
      <c r="C113" s="41" t="s">
        <v>146</v>
      </c>
      <c r="D113" s="47" t="s">
        <v>147</v>
      </c>
      <c r="E113" s="43">
        <f>F113+G113</f>
        <v>6600</v>
      </c>
      <c r="F113" s="43">
        <v>6600</v>
      </c>
      <c r="G113" s="43">
        <v>0</v>
      </c>
    </row>
    <row r="114" spans="1:7" ht="51">
      <c r="A114" s="162"/>
      <c r="B114" s="163"/>
      <c r="C114" s="41" t="s">
        <v>208</v>
      </c>
      <c r="D114" s="47" t="s">
        <v>209</v>
      </c>
      <c r="E114" s="43">
        <f>F114+G114</f>
        <v>1871472</v>
      </c>
      <c r="F114" s="43">
        <v>1871472</v>
      </c>
      <c r="G114" s="43">
        <v>0</v>
      </c>
    </row>
    <row r="115" spans="1:7" ht="19.5" customHeight="1">
      <c r="A115" s="162"/>
      <c r="B115" s="53">
        <v>85202</v>
      </c>
      <c r="C115" s="39"/>
      <c r="D115" s="50" t="s">
        <v>210</v>
      </c>
      <c r="E115" s="38">
        <f>SUM(E116:E118)</f>
        <v>1955889</v>
      </c>
      <c r="F115" s="38">
        <f>SUM(F116:F118)</f>
        <v>1955889</v>
      </c>
      <c r="G115" s="38">
        <f>SUM(G116:G118)</f>
        <v>0</v>
      </c>
    </row>
    <row r="116" spans="1:7" ht="81" customHeight="1">
      <c r="A116" s="162"/>
      <c r="B116" s="163"/>
      <c r="C116" s="41" t="s">
        <v>146</v>
      </c>
      <c r="D116" s="47" t="s">
        <v>48</v>
      </c>
      <c r="E116" s="43">
        <f>F116+G116</f>
        <v>2167</v>
      </c>
      <c r="F116" s="43">
        <v>2167</v>
      </c>
      <c r="G116" s="43">
        <v>0</v>
      </c>
    </row>
    <row r="117" spans="1:7" ht="18.75" customHeight="1">
      <c r="A117" s="162"/>
      <c r="B117" s="163"/>
      <c r="C117" s="41" t="s">
        <v>150</v>
      </c>
      <c r="D117" s="47" t="s">
        <v>151</v>
      </c>
      <c r="E117" s="43">
        <f>F117+G117</f>
        <v>1669722</v>
      </c>
      <c r="F117" s="43">
        <v>1669722</v>
      </c>
      <c r="G117" s="43">
        <v>0</v>
      </c>
    </row>
    <row r="118" spans="1:7" ht="38.25">
      <c r="A118" s="162"/>
      <c r="B118" s="163"/>
      <c r="C118" s="41" t="s">
        <v>118</v>
      </c>
      <c r="D118" s="47" t="s">
        <v>119</v>
      </c>
      <c r="E118" s="43">
        <f>F118+G118</f>
        <v>284000</v>
      </c>
      <c r="F118" s="43">
        <v>284000</v>
      </c>
      <c r="G118" s="43">
        <v>0</v>
      </c>
    </row>
    <row r="119" spans="1:7" ht="18.75" customHeight="1">
      <c r="A119" s="162"/>
      <c r="B119" s="53">
        <v>85204</v>
      </c>
      <c r="C119" s="39"/>
      <c r="D119" s="50" t="s">
        <v>211</v>
      </c>
      <c r="E119" s="38">
        <f>SUM(E120)</f>
        <v>360406</v>
      </c>
      <c r="F119" s="38">
        <f>SUM(F120)</f>
        <v>360406</v>
      </c>
      <c r="G119" s="38">
        <f>SUM(G120)</f>
        <v>0</v>
      </c>
    </row>
    <row r="120" spans="1:7" ht="54" customHeight="1">
      <c r="A120" s="162"/>
      <c r="B120" s="51"/>
      <c r="C120" s="41" t="s">
        <v>208</v>
      </c>
      <c r="D120" s="47" t="s">
        <v>209</v>
      </c>
      <c r="E120" s="43">
        <f>F120+G120</f>
        <v>360406</v>
      </c>
      <c r="F120" s="43">
        <v>360406</v>
      </c>
      <c r="G120" s="43">
        <v>0</v>
      </c>
    </row>
    <row r="121" spans="1:7" ht="32.25" customHeight="1">
      <c r="A121" s="162"/>
      <c r="B121" s="53">
        <v>85205</v>
      </c>
      <c r="C121" s="39"/>
      <c r="D121" s="50" t="s">
        <v>226</v>
      </c>
      <c r="E121" s="38">
        <f>SUM(E122)</f>
        <v>12000</v>
      </c>
      <c r="F121" s="38">
        <f>SUM(F122)</f>
        <v>12000</v>
      </c>
      <c r="G121" s="38">
        <f>SUM(G122)</f>
        <v>0</v>
      </c>
    </row>
    <row r="122" spans="1:7" ht="63.75">
      <c r="A122" s="162"/>
      <c r="B122" s="51"/>
      <c r="C122" s="41" t="s">
        <v>98</v>
      </c>
      <c r="D122" s="42" t="s">
        <v>99</v>
      </c>
      <c r="E122" s="43">
        <f>F122+G122</f>
        <v>12000</v>
      </c>
      <c r="F122" s="43">
        <v>12000</v>
      </c>
      <c r="G122" s="43">
        <v>0</v>
      </c>
    </row>
    <row r="123" spans="1:7" ht="25.5">
      <c r="A123" s="77">
        <v>853</v>
      </c>
      <c r="B123" s="77"/>
      <c r="C123" s="70"/>
      <c r="D123" s="76" t="s">
        <v>213</v>
      </c>
      <c r="E123" s="72">
        <f>E124+E128+E130+E136</f>
        <v>1955905</v>
      </c>
      <c r="F123" s="72">
        <f>F124+F128+F130+F136</f>
        <v>1955905</v>
      </c>
      <c r="G123" s="72">
        <f>G124+G128+G130+G136</f>
        <v>0</v>
      </c>
    </row>
    <row r="124" spans="1:7" ht="25.5">
      <c r="A124" s="164"/>
      <c r="B124" s="53">
        <v>85321</v>
      </c>
      <c r="C124" s="39"/>
      <c r="D124" s="50" t="s">
        <v>214</v>
      </c>
      <c r="E124" s="38">
        <f>SUM(E125:E127)</f>
        <v>265000</v>
      </c>
      <c r="F124" s="38">
        <f>SUM(F125:F127)</f>
        <v>265000</v>
      </c>
      <c r="G124" s="38">
        <f>SUM(G125:G127)</f>
        <v>0</v>
      </c>
    </row>
    <row r="125" spans="1:7" ht="18.75" customHeight="1">
      <c r="A125" s="164"/>
      <c r="B125" s="53"/>
      <c r="C125" s="41" t="s">
        <v>150</v>
      </c>
      <c r="D125" s="47" t="s">
        <v>151</v>
      </c>
      <c r="E125" s="43">
        <f>F125+G125</f>
        <v>0</v>
      </c>
      <c r="F125" s="43">
        <v>0</v>
      </c>
      <c r="G125" s="43">
        <v>0</v>
      </c>
    </row>
    <row r="126" spans="1:7" ht="63.75">
      <c r="A126" s="164"/>
      <c r="B126" s="163"/>
      <c r="C126" s="41" t="s">
        <v>98</v>
      </c>
      <c r="D126" s="42" t="s">
        <v>99</v>
      </c>
      <c r="E126" s="43">
        <f>F126+G126</f>
        <v>222000</v>
      </c>
      <c r="F126" s="43">
        <v>222000</v>
      </c>
      <c r="G126" s="43">
        <v>0</v>
      </c>
    </row>
    <row r="127" spans="1:7" ht="51">
      <c r="A127" s="164"/>
      <c r="B127" s="163"/>
      <c r="C127" s="41" t="s">
        <v>208</v>
      </c>
      <c r="D127" s="47" t="s">
        <v>209</v>
      </c>
      <c r="E127" s="43">
        <f>F127+G127</f>
        <v>43000</v>
      </c>
      <c r="F127" s="43">
        <v>43000</v>
      </c>
      <c r="G127" s="43">
        <v>0</v>
      </c>
    </row>
    <row r="128" spans="1:7" ht="25.5">
      <c r="A128" s="164"/>
      <c r="B128" s="53">
        <v>85324</v>
      </c>
      <c r="C128" s="39"/>
      <c r="D128" s="50" t="s">
        <v>215</v>
      </c>
      <c r="E128" s="38">
        <f>SUM(E129)</f>
        <v>50000</v>
      </c>
      <c r="F128" s="38">
        <f>SUM(F129)</f>
        <v>50000</v>
      </c>
      <c r="G128" s="38">
        <f>SUM(G129)</f>
        <v>0</v>
      </c>
    </row>
    <row r="129" spans="1:7" ht="19.5" customHeight="1">
      <c r="A129" s="164"/>
      <c r="B129" s="51"/>
      <c r="C129" s="41" t="s">
        <v>116</v>
      </c>
      <c r="D129" s="52" t="s">
        <v>117</v>
      </c>
      <c r="E129" s="43">
        <f>F129+G129</f>
        <v>50000</v>
      </c>
      <c r="F129" s="43">
        <v>50000</v>
      </c>
      <c r="G129" s="43">
        <v>0</v>
      </c>
    </row>
    <row r="130" spans="1:7" ht="18" customHeight="1">
      <c r="A130" s="164"/>
      <c r="B130" s="53">
        <v>85333</v>
      </c>
      <c r="C130" s="39"/>
      <c r="D130" s="50" t="s">
        <v>216</v>
      </c>
      <c r="E130" s="38">
        <f>SUM(E131:E135)</f>
        <v>658280</v>
      </c>
      <c r="F130" s="38">
        <f>SUM(F131:F135)</f>
        <v>658280</v>
      </c>
      <c r="G130" s="38">
        <f>SUM(G131:G135)</f>
        <v>0</v>
      </c>
    </row>
    <row r="131" spans="1:7" ht="89.25">
      <c r="A131" s="164"/>
      <c r="B131" s="53"/>
      <c r="C131" s="41" t="s">
        <v>146</v>
      </c>
      <c r="D131" s="47" t="s">
        <v>147</v>
      </c>
      <c r="E131" s="43">
        <f>F131+G131</f>
        <v>5280</v>
      </c>
      <c r="F131" s="43">
        <v>5280</v>
      </c>
      <c r="G131" s="43">
        <v>0</v>
      </c>
    </row>
    <row r="132" spans="1:7" ht="18.75" customHeight="1">
      <c r="A132" s="164"/>
      <c r="B132" s="166"/>
      <c r="C132" s="41" t="s">
        <v>150</v>
      </c>
      <c r="D132" s="47" t="s">
        <v>151</v>
      </c>
      <c r="E132" s="43">
        <f>F132+G132</f>
        <v>4400</v>
      </c>
      <c r="F132" s="43">
        <v>4400</v>
      </c>
      <c r="G132" s="43">
        <v>0</v>
      </c>
    </row>
    <row r="133" spans="1:7" ht="17.25" customHeight="1">
      <c r="A133" s="164"/>
      <c r="B133" s="166"/>
      <c r="C133" s="41" t="s">
        <v>116</v>
      </c>
      <c r="D133" s="47" t="s">
        <v>117</v>
      </c>
      <c r="E133" s="43">
        <f>F133+G133</f>
        <v>1000</v>
      </c>
      <c r="F133" s="43">
        <v>1000</v>
      </c>
      <c r="G133" s="43">
        <v>0</v>
      </c>
    </row>
    <row r="134" spans="1:7" ht="63.75">
      <c r="A134" s="164"/>
      <c r="B134" s="166"/>
      <c r="C134" s="41" t="s">
        <v>217</v>
      </c>
      <c r="D134" s="47" t="s">
        <v>218</v>
      </c>
      <c r="E134" s="43">
        <f>F134+G134</f>
        <v>539600</v>
      </c>
      <c r="F134" s="43">
        <v>539600</v>
      </c>
      <c r="G134" s="43">
        <v>0</v>
      </c>
    </row>
    <row r="135" spans="1:7" ht="63.75">
      <c r="A135" s="164"/>
      <c r="B135" s="166"/>
      <c r="C135" s="41" t="s">
        <v>227</v>
      </c>
      <c r="D135" s="47" t="s">
        <v>228</v>
      </c>
      <c r="E135" s="43">
        <f>F135+G135</f>
        <v>108000</v>
      </c>
      <c r="F135" s="43">
        <v>108000</v>
      </c>
      <c r="G135" s="43">
        <v>0</v>
      </c>
    </row>
    <row r="136" spans="1:7" ht="19.5" customHeight="1">
      <c r="A136" s="164"/>
      <c r="B136" s="53">
        <v>85395</v>
      </c>
      <c r="C136" s="39"/>
      <c r="D136" s="50" t="s">
        <v>197</v>
      </c>
      <c r="E136" s="38">
        <f>SUM(E137:E138)</f>
        <v>982625</v>
      </c>
      <c r="F136" s="38">
        <f>SUM(F137:F138)</f>
        <v>982625</v>
      </c>
      <c r="G136" s="38">
        <f>SUM(G137:G138)</f>
        <v>0</v>
      </c>
    </row>
    <row r="137" spans="1:7" ht="80.25" customHeight="1">
      <c r="A137" s="164"/>
      <c r="B137" s="163"/>
      <c r="C137" s="80" t="s">
        <v>291</v>
      </c>
      <c r="D137" s="81" t="s">
        <v>292</v>
      </c>
      <c r="E137" s="43">
        <f>F137+G137</f>
        <v>932850</v>
      </c>
      <c r="F137" s="43">
        <v>932850</v>
      </c>
      <c r="G137" s="43">
        <v>0</v>
      </c>
    </row>
    <row r="138" spans="1:7" ht="86.25" customHeight="1">
      <c r="A138" s="164"/>
      <c r="B138" s="163"/>
      <c r="C138" s="41" t="s">
        <v>219</v>
      </c>
      <c r="D138" s="81" t="s">
        <v>292</v>
      </c>
      <c r="E138" s="43">
        <f>F138+G138</f>
        <v>49775</v>
      </c>
      <c r="F138" s="43">
        <v>49775</v>
      </c>
      <c r="G138" s="43">
        <v>0</v>
      </c>
    </row>
    <row r="139" spans="1:7" ht="22.5" customHeight="1">
      <c r="A139" s="77">
        <v>854</v>
      </c>
      <c r="B139" s="77"/>
      <c r="C139" s="70"/>
      <c r="D139" s="74" t="s">
        <v>220</v>
      </c>
      <c r="E139" s="72">
        <f>E140</f>
        <v>270650</v>
      </c>
      <c r="F139" s="72">
        <f>F140</f>
        <v>270650</v>
      </c>
      <c r="G139" s="72">
        <f>G140</f>
        <v>0</v>
      </c>
    </row>
    <row r="140" spans="1:7" ht="19.5" customHeight="1">
      <c r="A140" s="164"/>
      <c r="B140" s="53">
        <v>85410</v>
      </c>
      <c r="C140" s="39"/>
      <c r="D140" s="45" t="s">
        <v>221</v>
      </c>
      <c r="E140" s="38">
        <f>E141+E142+E143+E144+E145</f>
        <v>270650</v>
      </c>
      <c r="F140" s="38">
        <f>F141+F142+F143+F144+F145</f>
        <v>270650</v>
      </c>
      <c r="G140" s="38">
        <f>G141+G142+G143+G144+G145</f>
        <v>0</v>
      </c>
    </row>
    <row r="141" spans="1:7" ht="20.25" customHeight="1">
      <c r="A141" s="164"/>
      <c r="B141" s="163"/>
      <c r="C141" s="41" t="s">
        <v>148</v>
      </c>
      <c r="D141" s="47" t="s">
        <v>149</v>
      </c>
      <c r="E141" s="43">
        <f>F141+G141</f>
        <v>50000</v>
      </c>
      <c r="F141" s="43">
        <v>50000</v>
      </c>
      <c r="G141" s="43">
        <v>0</v>
      </c>
    </row>
    <row r="142" spans="1:7" ht="81" customHeight="1">
      <c r="A142" s="164"/>
      <c r="B142" s="163"/>
      <c r="C142" s="41" t="s">
        <v>146</v>
      </c>
      <c r="D142" s="47" t="s">
        <v>147</v>
      </c>
      <c r="E142" s="43">
        <f>F142+G142</f>
        <v>40000</v>
      </c>
      <c r="F142" s="43">
        <v>40000</v>
      </c>
      <c r="G142" s="43">
        <v>0</v>
      </c>
    </row>
    <row r="143" spans="1:7" ht="19.5" customHeight="1">
      <c r="A143" s="164"/>
      <c r="B143" s="163"/>
      <c r="C143" s="41" t="s">
        <v>150</v>
      </c>
      <c r="D143" s="47" t="s">
        <v>151</v>
      </c>
      <c r="E143" s="43">
        <f>F143+G143</f>
        <v>180000</v>
      </c>
      <c r="F143" s="43">
        <v>180000</v>
      </c>
      <c r="G143" s="43">
        <v>0</v>
      </c>
    </row>
    <row r="144" spans="1:7" ht="21" customHeight="1">
      <c r="A144" s="164"/>
      <c r="B144" s="163"/>
      <c r="C144" s="41" t="s">
        <v>114</v>
      </c>
      <c r="D144" s="52" t="s">
        <v>115</v>
      </c>
      <c r="E144" s="43">
        <f>F144+G144</f>
        <v>500</v>
      </c>
      <c r="F144" s="43">
        <v>500</v>
      </c>
      <c r="G144" s="43">
        <v>0</v>
      </c>
    </row>
    <row r="145" spans="1:7" ht="21.75" customHeight="1">
      <c r="A145" s="164"/>
      <c r="B145" s="163"/>
      <c r="C145" s="41" t="s">
        <v>116</v>
      </c>
      <c r="D145" s="47" t="s">
        <v>117</v>
      </c>
      <c r="E145" s="43">
        <f>F145+G145</f>
        <v>150</v>
      </c>
      <c r="F145" s="43">
        <v>150</v>
      </c>
      <c r="G145" s="43">
        <v>0</v>
      </c>
    </row>
    <row r="146" spans="1:7" s="10" customFormat="1" ht="30.75" customHeight="1">
      <c r="A146" s="77">
        <v>900</v>
      </c>
      <c r="B146" s="77"/>
      <c r="C146" s="70"/>
      <c r="D146" s="159" t="s">
        <v>297</v>
      </c>
      <c r="E146" s="72">
        <f>SUM(E147)</f>
        <v>400000</v>
      </c>
      <c r="F146" s="72">
        <f>SUM(F147)</f>
        <v>400000</v>
      </c>
      <c r="G146" s="72">
        <f>SUM(G147)</f>
        <v>0</v>
      </c>
    </row>
    <row r="147" spans="1:7" s="156" customFormat="1" ht="38.25" customHeight="1">
      <c r="A147" s="157"/>
      <c r="B147" s="157">
        <v>90019</v>
      </c>
      <c r="C147" s="147"/>
      <c r="D147" s="160" t="s">
        <v>298</v>
      </c>
      <c r="E147" s="158">
        <f>SUM(E148:E150)</f>
        <v>400000</v>
      </c>
      <c r="F147" s="158">
        <f>SUM(F148:F150)</f>
        <v>400000</v>
      </c>
      <c r="G147" s="158">
        <f>SUM(G148:G150)</f>
        <v>0</v>
      </c>
    </row>
    <row r="148" spans="1:13" ht="42" customHeight="1">
      <c r="A148" s="151"/>
      <c r="B148" s="151"/>
      <c r="C148" s="142" t="s">
        <v>112</v>
      </c>
      <c r="D148" s="152" t="s">
        <v>296</v>
      </c>
      <c r="E148" s="153">
        <f>SUM(F148:G148)</f>
        <v>7000</v>
      </c>
      <c r="F148" s="154">
        <v>7000</v>
      </c>
      <c r="G148" s="154">
        <v>0</v>
      </c>
      <c r="H148" s="155"/>
      <c r="I148" s="155"/>
      <c r="J148" s="155"/>
      <c r="K148" s="155"/>
      <c r="L148" s="155"/>
      <c r="M148" s="155"/>
    </row>
    <row r="149" spans="1:13" ht="22.5" customHeight="1">
      <c r="A149" s="151"/>
      <c r="B149" s="151"/>
      <c r="C149" s="140" t="s">
        <v>148</v>
      </c>
      <c r="D149" s="141" t="s">
        <v>149</v>
      </c>
      <c r="E149" s="153">
        <f>SUM(F149:G149)</f>
        <v>391000</v>
      </c>
      <c r="F149" s="154">
        <v>391000</v>
      </c>
      <c r="G149" s="154">
        <v>0</v>
      </c>
      <c r="H149" s="155"/>
      <c r="I149" s="155"/>
      <c r="J149" s="155"/>
      <c r="K149" s="155"/>
      <c r="L149" s="155"/>
      <c r="M149" s="155"/>
    </row>
    <row r="150" spans="1:13" ht="30" customHeight="1">
      <c r="A150" s="151"/>
      <c r="B150" s="151"/>
      <c r="C150" s="140" t="s">
        <v>170</v>
      </c>
      <c r="D150" s="141" t="s">
        <v>171</v>
      </c>
      <c r="E150" s="153">
        <f>SUM(F150:G150)</f>
        <v>2000</v>
      </c>
      <c r="F150" s="154">
        <v>2000</v>
      </c>
      <c r="G150" s="154"/>
      <c r="H150" s="155"/>
      <c r="I150" s="155"/>
      <c r="J150" s="155"/>
      <c r="K150" s="155"/>
      <c r="L150" s="155"/>
      <c r="M150" s="155"/>
    </row>
    <row r="151" spans="1:7" ht="27.75" customHeight="1">
      <c r="A151" s="259" t="s">
        <v>225</v>
      </c>
      <c r="B151" s="259"/>
      <c r="C151" s="259"/>
      <c r="D151" s="259"/>
      <c r="E151" s="83">
        <f>SUM(E6+E9+E12+E25+E35+E43+E56+E60+E70+E79+E104+E111+E123+E139+E146)</f>
        <v>100803893</v>
      </c>
      <c r="F151" s="83">
        <f>SUM(F6+F9+F12+F25+F35+F43+F56+F60+F70+F79+F104+F111+F123+F139+F146)</f>
        <v>97673893</v>
      </c>
      <c r="G151" s="83">
        <f>SUM(G6+G9+G12+G25+G35+G43+G56+G60+G70+G79+G104+G111+G123+G139+G146)</f>
        <v>3130000</v>
      </c>
    </row>
    <row r="152" spans="1:7" ht="28.5" customHeight="1">
      <c r="A152" s="257"/>
      <c r="B152" s="258"/>
      <c r="C152" s="258"/>
      <c r="D152" s="258"/>
      <c r="E152" s="258"/>
      <c r="F152" s="258"/>
      <c r="G152" s="258"/>
    </row>
    <row r="153" spans="1:7" ht="12.75">
      <c r="A153" s="31"/>
      <c r="B153" s="31"/>
      <c r="C153" s="31"/>
      <c r="D153" s="31"/>
      <c r="E153" s="31"/>
      <c r="F153" s="32"/>
      <c r="G153" s="32"/>
    </row>
    <row r="154" spans="1:7" ht="18.75" customHeight="1">
      <c r="A154" s="266" t="s">
        <v>328</v>
      </c>
      <c r="B154" s="267"/>
      <c r="C154" s="267"/>
      <c r="D154" s="268"/>
      <c r="E154" s="203">
        <f>E72+E74+E78</f>
        <v>57728696</v>
      </c>
      <c r="F154" s="203">
        <f>F72+F74+F78</f>
        <v>57728696</v>
      </c>
      <c r="G154" s="203">
        <f>G72+G74+G78</f>
        <v>0</v>
      </c>
    </row>
    <row r="155" spans="1:7" ht="30.75" customHeight="1">
      <c r="A155" s="269" t="s">
        <v>329</v>
      </c>
      <c r="B155" s="269"/>
      <c r="C155" s="269"/>
      <c r="D155" s="269"/>
      <c r="E155" s="203">
        <f>E8+E33+E37+E40+E42+E46+E54+E59+E110+E122+E126</f>
        <v>10541800</v>
      </c>
      <c r="F155" s="203">
        <f>F8+F33+F37+F40+F42+F46+F54+F59+F110+F122+F126</f>
        <v>10541800</v>
      </c>
      <c r="G155" s="203">
        <f>G8+G33+G37+G40+G42+G46+G54+G59+G110+G122+G126</f>
        <v>0</v>
      </c>
    </row>
    <row r="156" spans="1:7" ht="32.25" customHeight="1">
      <c r="A156" s="270" t="s">
        <v>330</v>
      </c>
      <c r="B156" s="270"/>
      <c r="C156" s="270"/>
      <c r="D156" s="270"/>
      <c r="E156" s="203">
        <f>E55</f>
        <v>2000</v>
      </c>
      <c r="F156" s="203">
        <f>F55</f>
        <v>2000</v>
      </c>
      <c r="G156" s="203">
        <f>G55</f>
        <v>0</v>
      </c>
    </row>
    <row r="157" spans="1:7" ht="26.25" customHeight="1">
      <c r="A157" s="272" t="s">
        <v>331</v>
      </c>
      <c r="B157" s="272"/>
      <c r="C157" s="272"/>
      <c r="D157" s="272"/>
      <c r="E157" s="203">
        <f>E22+E106+E118</f>
        <v>884000</v>
      </c>
      <c r="F157" s="203">
        <f>F22+F106+F118</f>
        <v>284000</v>
      </c>
      <c r="G157" s="203">
        <f>G22+G106+G118</f>
        <v>600000</v>
      </c>
    </row>
    <row r="158" spans="1:7" ht="21.75" customHeight="1">
      <c r="A158" s="271" t="s">
        <v>332</v>
      </c>
      <c r="B158" s="271"/>
      <c r="C158" s="271"/>
      <c r="D158" s="271"/>
      <c r="E158" s="203">
        <f>E24+E103+E114+E120+E127</f>
        <v>2334878</v>
      </c>
      <c r="F158" s="203">
        <f>F24+F103+F114+F120+F127</f>
        <v>2334878</v>
      </c>
      <c r="G158" s="203">
        <f>G24+G103+G114+G120+G127</f>
        <v>0</v>
      </c>
    </row>
    <row r="159" spans="1:7" ht="20.25" customHeight="1">
      <c r="A159" s="261" t="s">
        <v>333</v>
      </c>
      <c r="B159" s="261"/>
      <c r="C159" s="261"/>
      <c r="D159" s="261"/>
      <c r="E159" s="203">
        <f>E21+E108</f>
        <v>30000</v>
      </c>
      <c r="F159" s="203">
        <f>F21+F108</f>
        <v>0</v>
      </c>
      <c r="G159" s="203">
        <f>G21+G108</f>
        <v>30000</v>
      </c>
    </row>
    <row r="160" spans="1:7" ht="52.5" customHeight="1">
      <c r="A160" s="262" t="s">
        <v>334</v>
      </c>
      <c r="B160" s="262"/>
      <c r="C160" s="262"/>
      <c r="D160" s="262"/>
      <c r="E160" s="203">
        <f>E20+E107+E137+E138</f>
        <v>982625</v>
      </c>
      <c r="F160" s="203">
        <f>F20+F107+F137+F138</f>
        <v>982625</v>
      </c>
      <c r="G160" s="203">
        <f>G20+G107+G137+G138</f>
        <v>0</v>
      </c>
    </row>
    <row r="161" spans="1:7" ht="23.25" customHeight="1">
      <c r="A161" s="263" t="s">
        <v>335</v>
      </c>
      <c r="B161" s="263"/>
      <c r="C161" s="263"/>
      <c r="D161" s="263"/>
      <c r="E161" s="203">
        <f>E68+E69</f>
        <v>16397775</v>
      </c>
      <c r="F161" s="203">
        <f>F68+F69</f>
        <v>16397775</v>
      </c>
      <c r="G161" s="203">
        <f>G68+G69</f>
        <v>0</v>
      </c>
    </row>
    <row r="162" spans="1:7" ht="19.5" customHeight="1">
      <c r="A162" s="264" t="s">
        <v>336</v>
      </c>
      <c r="B162" s="264"/>
      <c r="C162" s="264"/>
      <c r="D162" s="264"/>
      <c r="E162" s="203">
        <f>E11+E14+E15+E18+E19+E27+E28+E29+E34+E39+E45+E48+E49+E50+E51+E52+E58+E62+E63+E64+E65+E66+E81+E82+E83+E84+E86+E87+E88+E89+E91+E92+E93+E94+E95+E97+E98+E99+E101+E113+E116+E117+E125+E129+E131+E132+E133+E134+E135+E141+E142+E143+E144+E145+E148+E149+E150+E17+E16+E30+E31+E32+E76+E102</f>
        <v>11902119</v>
      </c>
      <c r="F162" s="203">
        <f>F11+F14+F15+F18+F19+F27+F28+F29+F34+F39+F45+F48+F49+F50+F51+F52+F58+F62+F63+F64+F65+F66+F81+F82+F83+F84+F86+F87+F88+F89+F91+F92+F93+F94+F95+F97+F98+F99+F101+F113+F116+F117+F125+F129+F131+F132+F133+F134+F135+F141+F142+F143+F144+F145+F148+F149+F150+F17+F16+F30+F31+F32+F76+F102</f>
        <v>9402119</v>
      </c>
      <c r="G162" s="203">
        <f>G11+G14+G15+G18+G19+G27+G28+G29+G34+G39+G45+G48+G49+G50+G51+G52+G58+G62+G63+G64+G65+G66+G81+G82+G83+G84+G86+G87+G88+G89+G91+G92+G93+G94+G95+G97+G98+G99+G101+G113+G116+G117+G125+G129+G131+G132+G133+G134+G135+G141+G142+G143+G144+G145+G148+G149+G150+G17+G16+G30+G31+G32+G76+G102</f>
        <v>2500000</v>
      </c>
    </row>
    <row r="163" spans="1:7" ht="27.75" customHeight="1">
      <c r="A163" s="265" t="s">
        <v>45</v>
      </c>
      <c r="B163" s="265"/>
      <c r="C163" s="265"/>
      <c r="D163" s="265"/>
      <c r="E163" s="204">
        <f>SUM(E154:E162)</f>
        <v>100803893</v>
      </c>
      <c r="F163" s="204">
        <f>SUM(F154:F162)</f>
        <v>97673893</v>
      </c>
      <c r="G163" s="204">
        <f>SUM(G154:G162)</f>
        <v>3130000</v>
      </c>
    </row>
    <row r="164" spans="1:7" ht="12.75">
      <c r="A164" s="33"/>
      <c r="B164" s="33"/>
      <c r="C164" s="33"/>
      <c r="D164" s="33"/>
      <c r="E164" s="33"/>
      <c r="F164" s="34"/>
      <c r="G164" s="34"/>
    </row>
    <row r="165" spans="1:7" ht="12.75">
      <c r="A165" s="33"/>
      <c r="B165" s="33"/>
      <c r="C165" s="33"/>
      <c r="D165" s="33"/>
      <c r="E165" s="33"/>
      <c r="F165" s="34"/>
      <c r="G165" s="34"/>
    </row>
    <row r="166" spans="1:7" ht="12.75">
      <c r="A166" s="33"/>
      <c r="B166" s="33"/>
      <c r="C166" s="33"/>
      <c r="D166" s="33"/>
      <c r="E166" s="33"/>
      <c r="F166" s="34"/>
      <c r="G166" s="34"/>
    </row>
    <row r="167" spans="1:7" ht="12.75">
      <c r="A167" s="33"/>
      <c r="B167" s="33"/>
      <c r="C167" s="33"/>
      <c r="D167" s="33"/>
      <c r="E167" s="33"/>
      <c r="F167" s="34"/>
      <c r="G167" s="34"/>
    </row>
    <row r="168" spans="1:7" ht="12.75">
      <c r="A168" s="33"/>
      <c r="B168" s="33"/>
      <c r="C168" s="33"/>
      <c r="D168" s="33"/>
      <c r="E168" s="33"/>
      <c r="F168" s="34"/>
      <c r="G168" s="34"/>
    </row>
    <row r="169" spans="1:7" ht="12.75">
      <c r="A169" s="33"/>
      <c r="B169" s="33"/>
      <c r="C169" s="33"/>
      <c r="D169" s="33"/>
      <c r="E169" s="33"/>
      <c r="F169" s="34"/>
      <c r="G169" s="34"/>
    </row>
    <row r="170" spans="1:7" ht="12.75">
      <c r="A170" s="33"/>
      <c r="B170" s="33"/>
      <c r="C170" s="33"/>
      <c r="D170" s="33"/>
      <c r="E170" s="33"/>
      <c r="F170" s="34"/>
      <c r="G170" s="34"/>
    </row>
    <row r="171" spans="1:7" ht="12.75">
      <c r="A171" s="33"/>
      <c r="B171" s="33"/>
      <c r="C171" s="33"/>
      <c r="D171" s="33"/>
      <c r="E171" s="33"/>
      <c r="F171" s="34"/>
      <c r="G171" s="34"/>
    </row>
    <row r="172" spans="1:7" ht="12.75">
      <c r="A172" s="33"/>
      <c r="B172" s="33"/>
      <c r="C172" s="33"/>
      <c r="D172" s="33"/>
      <c r="E172" s="33"/>
      <c r="F172" s="34"/>
      <c r="G172" s="34"/>
    </row>
    <row r="173" spans="1:7" ht="12.75">
      <c r="A173" s="33"/>
      <c r="B173" s="33"/>
      <c r="C173" s="33"/>
      <c r="D173" s="33"/>
      <c r="E173" s="33"/>
      <c r="F173" s="34"/>
      <c r="G173" s="34"/>
    </row>
    <row r="174" spans="1:7" ht="12.75">
      <c r="A174" s="33"/>
      <c r="B174" s="33"/>
      <c r="C174" s="33"/>
      <c r="D174" s="33"/>
      <c r="E174" s="33"/>
      <c r="F174" s="34"/>
      <c r="G174" s="34"/>
    </row>
    <row r="175" spans="1:7" ht="12.75">
      <c r="A175" s="33"/>
      <c r="B175" s="33"/>
      <c r="C175" s="33"/>
      <c r="D175" s="33"/>
      <c r="E175" s="33"/>
      <c r="F175" s="34"/>
      <c r="G175" s="34"/>
    </row>
    <row r="176" spans="1:7" ht="12.75">
      <c r="A176" s="33"/>
      <c r="B176" s="33"/>
      <c r="C176" s="33"/>
      <c r="D176" s="33"/>
      <c r="E176" s="33"/>
      <c r="F176" s="34"/>
      <c r="G176" s="34"/>
    </row>
    <row r="177" spans="1:7" ht="12.75">
      <c r="A177" s="33"/>
      <c r="B177" s="33"/>
      <c r="C177" s="33"/>
      <c r="D177" s="33"/>
      <c r="E177" s="33"/>
      <c r="F177" s="34"/>
      <c r="G177" s="34"/>
    </row>
    <row r="178" spans="1:7" ht="12.75">
      <c r="A178" s="33"/>
      <c r="B178" s="33"/>
      <c r="C178" s="33"/>
      <c r="D178" s="33"/>
      <c r="E178" s="33"/>
      <c r="F178" s="34"/>
      <c r="G178" s="34"/>
    </row>
    <row r="179" spans="1:7" ht="12.75">
      <c r="A179" s="33"/>
      <c r="B179" s="33"/>
      <c r="C179" s="33"/>
      <c r="D179" s="33"/>
      <c r="E179" s="33"/>
      <c r="F179" s="34"/>
      <c r="G179" s="34"/>
    </row>
    <row r="180" spans="1:7" ht="12.75">
      <c r="A180" s="33"/>
      <c r="B180" s="33"/>
      <c r="C180" s="33"/>
      <c r="D180" s="33"/>
      <c r="E180" s="33"/>
      <c r="F180" s="34"/>
      <c r="G180" s="34"/>
    </row>
    <row r="181" spans="1:7" ht="12.75">
      <c r="A181" s="33"/>
      <c r="B181" s="33"/>
      <c r="C181" s="33"/>
      <c r="D181" s="33"/>
      <c r="E181" s="33"/>
      <c r="F181" s="34"/>
      <c r="G181" s="34"/>
    </row>
    <row r="182" spans="1:7" ht="12.75">
      <c r="A182" s="33"/>
      <c r="B182" s="33"/>
      <c r="C182" s="33"/>
      <c r="D182" s="33"/>
      <c r="E182" s="33"/>
      <c r="F182" s="34"/>
      <c r="G182" s="34"/>
    </row>
    <row r="183" spans="1:7" ht="12.75">
      <c r="A183" s="33"/>
      <c r="B183" s="33"/>
      <c r="C183" s="33"/>
      <c r="D183" s="33"/>
      <c r="E183" s="33"/>
      <c r="F183" s="34"/>
      <c r="G183" s="34"/>
    </row>
    <row r="184" spans="1:7" ht="12.75">
      <c r="A184" s="33"/>
      <c r="B184" s="33"/>
      <c r="C184" s="33"/>
      <c r="D184" s="33"/>
      <c r="E184" s="33"/>
      <c r="F184" s="34"/>
      <c r="G184" s="34"/>
    </row>
    <row r="185" spans="1:7" ht="12.75">
      <c r="A185" s="33"/>
      <c r="B185" s="33"/>
      <c r="C185" s="33"/>
      <c r="D185" s="33"/>
      <c r="E185" s="33"/>
      <c r="F185" s="34"/>
      <c r="G185" s="34"/>
    </row>
    <row r="186" spans="1:7" ht="12.75">
      <c r="A186" s="33"/>
      <c r="B186" s="33"/>
      <c r="C186" s="33"/>
      <c r="D186" s="33"/>
      <c r="E186" s="33"/>
      <c r="F186" s="34"/>
      <c r="G186" s="34"/>
    </row>
    <row r="187" spans="1:7" ht="12.75">
      <c r="A187" s="33"/>
      <c r="B187" s="33"/>
      <c r="C187" s="33"/>
      <c r="D187" s="33"/>
      <c r="E187" s="33"/>
      <c r="F187" s="34"/>
      <c r="G187" s="34"/>
    </row>
    <row r="188" spans="1:7" ht="12.75">
      <c r="A188" s="33"/>
      <c r="B188" s="33"/>
      <c r="C188" s="33"/>
      <c r="D188" s="33"/>
      <c r="E188" s="33"/>
      <c r="F188" s="34"/>
      <c r="G188" s="34"/>
    </row>
    <row r="189" spans="1:7" ht="12.75">
      <c r="A189" s="33"/>
      <c r="B189" s="33"/>
      <c r="C189" s="33"/>
      <c r="D189" s="33"/>
      <c r="E189" s="33"/>
      <c r="F189" s="34"/>
      <c r="G189" s="34"/>
    </row>
    <row r="190" spans="1:7" ht="12.75">
      <c r="A190" s="33"/>
      <c r="B190" s="33"/>
      <c r="C190" s="33"/>
      <c r="D190" s="33"/>
      <c r="E190" s="33"/>
      <c r="F190" s="34"/>
      <c r="G190" s="34"/>
    </row>
    <row r="191" spans="1:7" ht="12.75">
      <c r="A191" s="33"/>
      <c r="B191" s="33"/>
      <c r="C191" s="33"/>
      <c r="D191" s="33"/>
      <c r="E191" s="33"/>
      <c r="F191" s="34"/>
      <c r="G191" s="34"/>
    </row>
    <row r="192" spans="1:7" ht="12.75">
      <c r="A192" s="33"/>
      <c r="B192" s="33"/>
      <c r="C192" s="33"/>
      <c r="D192" s="33"/>
      <c r="E192" s="33"/>
      <c r="F192" s="34"/>
      <c r="G192" s="34"/>
    </row>
    <row r="193" spans="1:7" ht="12.75">
      <c r="A193" s="33"/>
      <c r="B193" s="33"/>
      <c r="C193" s="33"/>
      <c r="D193" s="33"/>
      <c r="E193" s="33"/>
      <c r="F193" s="34"/>
      <c r="G193" s="34"/>
    </row>
    <row r="194" spans="1:7" ht="12.75">
      <c r="A194" s="33"/>
      <c r="B194" s="33"/>
      <c r="C194" s="33"/>
      <c r="D194" s="33"/>
      <c r="E194" s="33"/>
      <c r="F194" s="34"/>
      <c r="G194" s="34"/>
    </row>
    <row r="195" spans="1:7" ht="12.75">
      <c r="A195" s="33"/>
      <c r="B195" s="33"/>
      <c r="C195" s="33"/>
      <c r="D195" s="33"/>
      <c r="E195" s="33"/>
      <c r="F195" s="34"/>
      <c r="G195" s="34"/>
    </row>
    <row r="196" spans="1:7" ht="12.75">
      <c r="A196" s="33"/>
      <c r="B196" s="33"/>
      <c r="C196" s="33"/>
      <c r="D196" s="33"/>
      <c r="E196" s="33"/>
      <c r="F196" s="34"/>
      <c r="G196" s="34"/>
    </row>
    <row r="197" spans="1:7" ht="12.75">
      <c r="A197" s="33"/>
      <c r="B197" s="33"/>
      <c r="C197" s="33"/>
      <c r="D197" s="33"/>
      <c r="E197" s="33"/>
      <c r="F197" s="34"/>
      <c r="G197" s="34"/>
    </row>
    <row r="198" spans="1:7" ht="12.75">
      <c r="A198" s="33"/>
      <c r="B198" s="33"/>
      <c r="C198" s="33"/>
      <c r="D198" s="33"/>
      <c r="E198" s="33"/>
      <c r="F198" s="34"/>
      <c r="G198" s="34"/>
    </row>
    <row r="199" spans="1:7" ht="12.75">
      <c r="A199" s="33"/>
      <c r="B199" s="33"/>
      <c r="C199" s="33"/>
      <c r="D199" s="33"/>
      <c r="E199" s="33"/>
      <c r="F199" s="34"/>
      <c r="G199" s="34"/>
    </row>
    <row r="200" spans="1:7" ht="12.75">
      <c r="A200" s="33"/>
      <c r="B200" s="33"/>
      <c r="C200" s="33"/>
      <c r="D200" s="33"/>
      <c r="E200" s="33"/>
      <c r="F200" s="34"/>
      <c r="G200" s="34"/>
    </row>
    <row r="201" spans="1:7" ht="12.75">
      <c r="A201" s="33"/>
      <c r="B201" s="33"/>
      <c r="C201" s="33"/>
      <c r="D201" s="33"/>
      <c r="E201" s="33"/>
      <c r="F201" s="34"/>
      <c r="G201" s="34"/>
    </row>
    <row r="202" spans="1:7" ht="12.75">
      <c r="A202" s="33"/>
      <c r="B202" s="33"/>
      <c r="C202" s="33"/>
      <c r="D202" s="33"/>
      <c r="E202" s="33"/>
      <c r="F202" s="34"/>
      <c r="G202" s="34"/>
    </row>
    <row r="203" spans="1:7" ht="12.75">
      <c r="A203" s="33"/>
      <c r="B203" s="33"/>
      <c r="C203" s="33"/>
      <c r="D203" s="33"/>
      <c r="E203" s="33"/>
      <c r="F203" s="34"/>
      <c r="G203" s="34"/>
    </row>
    <row r="204" spans="1:7" ht="12.75">
      <c r="A204" s="33"/>
      <c r="B204" s="33"/>
      <c r="C204" s="33"/>
      <c r="D204" s="33"/>
      <c r="E204" s="33"/>
      <c r="F204" s="34"/>
      <c r="G204" s="34"/>
    </row>
    <row r="205" spans="1:7" ht="12.75">
      <c r="A205" s="33"/>
      <c r="B205" s="33"/>
      <c r="C205" s="33"/>
      <c r="D205" s="33"/>
      <c r="E205" s="33"/>
      <c r="F205" s="34"/>
      <c r="G205" s="34"/>
    </row>
    <row r="206" spans="1:7" ht="12.75">
      <c r="A206" s="33"/>
      <c r="B206" s="33"/>
      <c r="C206" s="33"/>
      <c r="D206" s="33"/>
      <c r="E206" s="33"/>
      <c r="F206" s="34"/>
      <c r="G206" s="34"/>
    </row>
    <row r="207" spans="1:7" ht="12.75">
      <c r="A207" s="33"/>
      <c r="B207" s="33"/>
      <c r="C207" s="33"/>
      <c r="D207" s="33"/>
      <c r="E207" s="33"/>
      <c r="F207" s="34"/>
      <c r="G207" s="34"/>
    </row>
    <row r="208" spans="1:7" ht="12.75">
      <c r="A208" s="33"/>
      <c r="B208" s="33"/>
      <c r="C208" s="33"/>
      <c r="D208" s="33"/>
      <c r="E208" s="33"/>
      <c r="F208" s="34"/>
      <c r="G208" s="34"/>
    </row>
    <row r="209" spans="1:7" ht="12.75">
      <c r="A209" s="33"/>
      <c r="B209" s="33"/>
      <c r="C209" s="33"/>
      <c r="D209" s="33"/>
      <c r="E209" s="33"/>
      <c r="F209" s="34"/>
      <c r="G209" s="34"/>
    </row>
    <row r="210" spans="1:7" ht="12.75">
      <c r="A210" s="33"/>
      <c r="B210" s="33"/>
      <c r="C210" s="33"/>
      <c r="D210" s="33"/>
      <c r="E210" s="33"/>
      <c r="F210" s="34"/>
      <c r="G210" s="34"/>
    </row>
    <row r="211" spans="1:7" ht="12.75">
      <c r="A211" s="33"/>
      <c r="B211" s="33"/>
      <c r="C211" s="33"/>
      <c r="D211" s="33"/>
      <c r="E211" s="33"/>
      <c r="F211" s="34"/>
      <c r="G211" s="34"/>
    </row>
    <row r="212" spans="1:7" ht="12.75">
      <c r="A212" s="33"/>
      <c r="B212" s="33"/>
      <c r="C212" s="33"/>
      <c r="D212" s="33"/>
      <c r="E212" s="33"/>
      <c r="F212" s="34"/>
      <c r="G212" s="34"/>
    </row>
    <row r="213" spans="1:7" ht="12.75">
      <c r="A213" s="33"/>
      <c r="B213" s="33"/>
      <c r="C213" s="33"/>
      <c r="D213" s="33"/>
      <c r="E213" s="33"/>
      <c r="F213" s="34"/>
      <c r="G213" s="34"/>
    </row>
    <row r="214" spans="1:7" ht="12.75">
      <c r="A214" s="33"/>
      <c r="B214" s="33"/>
      <c r="C214" s="33"/>
      <c r="D214" s="33"/>
      <c r="E214" s="33"/>
      <c r="F214" s="34"/>
      <c r="G214" s="34"/>
    </row>
    <row r="215" spans="1:7" ht="12.75">
      <c r="A215" s="33"/>
      <c r="B215" s="33"/>
      <c r="C215" s="33"/>
      <c r="D215" s="33"/>
      <c r="E215" s="33"/>
      <c r="F215" s="34"/>
      <c r="G215" s="34"/>
    </row>
    <row r="216" spans="1:7" ht="12.75">
      <c r="A216" s="33"/>
      <c r="B216" s="33"/>
      <c r="C216" s="33"/>
      <c r="D216" s="33"/>
      <c r="E216" s="33"/>
      <c r="F216" s="34"/>
      <c r="G216" s="34"/>
    </row>
    <row r="217" spans="1:7" ht="12.75">
      <c r="A217" s="33"/>
      <c r="B217" s="33"/>
      <c r="C217" s="33"/>
      <c r="D217" s="33"/>
      <c r="E217" s="33"/>
      <c r="F217" s="34"/>
      <c r="G217" s="34"/>
    </row>
    <row r="218" spans="1:7" ht="12.75">
      <c r="A218" s="33"/>
      <c r="B218" s="33"/>
      <c r="C218" s="33"/>
      <c r="D218" s="33"/>
      <c r="E218" s="33"/>
      <c r="F218" s="34"/>
      <c r="G218" s="34"/>
    </row>
    <row r="219" spans="1:7" ht="12.75">
      <c r="A219" s="33"/>
      <c r="B219" s="33"/>
      <c r="C219" s="33"/>
      <c r="D219" s="33"/>
      <c r="E219" s="33"/>
      <c r="F219" s="34"/>
      <c r="G219" s="34"/>
    </row>
    <row r="220" spans="1:7" ht="12.75">
      <c r="A220" s="33"/>
      <c r="B220" s="33"/>
      <c r="C220" s="33"/>
      <c r="D220" s="33"/>
      <c r="E220" s="33"/>
      <c r="F220" s="34"/>
      <c r="G220" s="34"/>
    </row>
    <row r="221" spans="1:7" ht="12.75">
      <c r="A221" s="33"/>
      <c r="B221" s="33"/>
      <c r="C221" s="33"/>
      <c r="D221" s="33"/>
      <c r="E221" s="33"/>
      <c r="F221" s="34"/>
      <c r="G221" s="34"/>
    </row>
    <row r="222" spans="1:7" ht="12.75">
      <c r="A222" s="33"/>
      <c r="B222" s="33"/>
      <c r="C222" s="33"/>
      <c r="D222" s="33"/>
      <c r="E222" s="33"/>
      <c r="F222" s="34"/>
      <c r="G222" s="34"/>
    </row>
    <row r="223" spans="1:7" ht="12.75">
      <c r="A223" s="33"/>
      <c r="B223" s="33"/>
      <c r="C223" s="33"/>
      <c r="D223" s="33"/>
      <c r="E223" s="33"/>
      <c r="F223" s="34"/>
      <c r="G223" s="34"/>
    </row>
    <row r="224" spans="1:7" ht="12.75">
      <c r="A224" s="33"/>
      <c r="B224" s="33"/>
      <c r="C224" s="33"/>
      <c r="D224" s="33"/>
      <c r="E224" s="33"/>
      <c r="F224" s="34"/>
      <c r="G224" s="34"/>
    </row>
    <row r="225" spans="1:7" ht="12.75">
      <c r="A225" s="33"/>
      <c r="B225" s="33"/>
      <c r="C225" s="33"/>
      <c r="D225" s="33"/>
      <c r="E225" s="33"/>
      <c r="F225" s="34"/>
      <c r="G225" s="34"/>
    </row>
    <row r="226" spans="1:7" ht="12.75">
      <c r="A226" s="33"/>
      <c r="B226" s="33"/>
      <c r="C226" s="33"/>
      <c r="D226" s="33"/>
      <c r="E226" s="33"/>
      <c r="F226" s="34"/>
      <c r="G226" s="34"/>
    </row>
    <row r="227" spans="1:7" ht="12.75">
      <c r="A227" s="33"/>
      <c r="B227" s="33"/>
      <c r="C227" s="33"/>
      <c r="D227" s="33"/>
      <c r="E227" s="33"/>
      <c r="F227" s="34"/>
      <c r="G227" s="34"/>
    </row>
    <row r="228" spans="1:7" ht="12.75">
      <c r="A228" s="33"/>
      <c r="B228" s="33"/>
      <c r="C228" s="33"/>
      <c r="D228" s="33"/>
      <c r="E228" s="33"/>
      <c r="F228" s="34"/>
      <c r="G228" s="34"/>
    </row>
    <row r="229" spans="1:7" ht="12.75">
      <c r="A229" s="33"/>
      <c r="B229" s="33"/>
      <c r="C229" s="33"/>
      <c r="D229" s="33"/>
      <c r="E229" s="33"/>
      <c r="F229" s="34"/>
      <c r="G229" s="34"/>
    </row>
    <row r="230" spans="1:7" ht="12.75">
      <c r="A230" s="33"/>
      <c r="B230" s="33"/>
      <c r="C230" s="33"/>
      <c r="D230" s="33"/>
      <c r="E230" s="33"/>
      <c r="F230" s="34"/>
      <c r="G230" s="34"/>
    </row>
    <row r="231" spans="1:7" ht="12.75">
      <c r="A231" s="33"/>
      <c r="B231" s="33"/>
      <c r="C231" s="33"/>
      <c r="D231" s="33"/>
      <c r="E231" s="33"/>
      <c r="F231" s="34"/>
      <c r="G231" s="34"/>
    </row>
    <row r="232" spans="1:7" ht="12.75">
      <c r="A232" s="33"/>
      <c r="B232" s="33"/>
      <c r="C232" s="33"/>
      <c r="D232" s="33"/>
      <c r="E232" s="33"/>
      <c r="F232" s="34"/>
      <c r="G232" s="34"/>
    </row>
    <row r="233" spans="1:7" ht="12.75">
      <c r="A233" s="33"/>
      <c r="B233" s="33"/>
      <c r="C233" s="33"/>
      <c r="D233" s="33"/>
      <c r="E233" s="33"/>
      <c r="F233" s="34"/>
      <c r="G233" s="34"/>
    </row>
    <row r="234" spans="1:7" ht="12.75">
      <c r="A234" s="33"/>
      <c r="B234" s="33"/>
      <c r="C234" s="33"/>
      <c r="D234" s="33"/>
      <c r="E234" s="33"/>
      <c r="F234" s="34"/>
      <c r="G234" s="34"/>
    </row>
    <row r="235" spans="1:7" ht="12.75">
      <c r="A235" s="33"/>
      <c r="B235" s="33"/>
      <c r="C235" s="33"/>
      <c r="D235" s="33"/>
      <c r="E235" s="33"/>
      <c r="F235" s="34"/>
      <c r="G235" s="34"/>
    </row>
    <row r="236" spans="1:7" ht="12.75">
      <c r="A236" s="33"/>
      <c r="B236" s="33"/>
      <c r="C236" s="33"/>
      <c r="D236" s="33"/>
      <c r="E236" s="33"/>
      <c r="F236" s="34"/>
      <c r="G236" s="34"/>
    </row>
    <row r="237" spans="1:7" ht="12.75">
      <c r="A237" s="33"/>
      <c r="B237" s="33"/>
      <c r="C237" s="33"/>
      <c r="D237" s="33"/>
      <c r="E237" s="33"/>
      <c r="F237" s="34"/>
      <c r="G237" s="34"/>
    </row>
    <row r="238" spans="1:7" ht="12.75">
      <c r="A238" s="33"/>
      <c r="B238" s="33"/>
      <c r="C238" s="33"/>
      <c r="D238" s="33"/>
      <c r="E238" s="33"/>
      <c r="F238" s="34"/>
      <c r="G238" s="34"/>
    </row>
    <row r="239" spans="1:7" ht="12.75">
      <c r="A239" s="33"/>
      <c r="B239" s="33"/>
      <c r="C239" s="33"/>
      <c r="D239" s="33"/>
      <c r="E239" s="33"/>
      <c r="F239" s="34"/>
      <c r="G239" s="34"/>
    </row>
    <row r="240" spans="1:7" ht="12.75">
      <c r="A240" s="33"/>
      <c r="B240" s="33"/>
      <c r="C240" s="33"/>
      <c r="D240" s="33"/>
      <c r="E240" s="33"/>
      <c r="F240" s="34"/>
      <c r="G240" s="34"/>
    </row>
    <row r="241" spans="1:7" ht="12.75">
      <c r="A241" s="33"/>
      <c r="B241" s="33"/>
      <c r="C241" s="33"/>
      <c r="D241" s="33"/>
      <c r="E241" s="33"/>
      <c r="F241" s="34"/>
      <c r="G241" s="34"/>
    </row>
    <row r="242" spans="1:7" ht="12.75">
      <c r="A242" s="33"/>
      <c r="B242" s="33"/>
      <c r="C242" s="33"/>
      <c r="D242" s="33"/>
      <c r="E242" s="33"/>
      <c r="F242" s="34"/>
      <c r="G242" s="34"/>
    </row>
    <row r="243" spans="1:7" ht="12.75">
      <c r="A243" s="33"/>
      <c r="B243" s="33"/>
      <c r="C243" s="33"/>
      <c r="D243" s="33"/>
      <c r="E243" s="33"/>
      <c r="F243" s="34"/>
      <c r="G243" s="34"/>
    </row>
    <row r="244" spans="1:7" ht="12.75">
      <c r="A244" s="33"/>
      <c r="B244" s="33"/>
      <c r="C244" s="33"/>
      <c r="D244" s="33"/>
      <c r="E244" s="33"/>
      <c r="F244" s="34"/>
      <c r="G244" s="34"/>
    </row>
    <row r="245" spans="1:7" ht="12.75">
      <c r="A245" s="33"/>
      <c r="B245" s="33"/>
      <c r="C245" s="33"/>
      <c r="D245" s="33"/>
      <c r="E245" s="33"/>
      <c r="F245" s="34"/>
      <c r="G245" s="34"/>
    </row>
    <row r="246" spans="1:7" ht="12.75">
      <c r="A246" s="33"/>
      <c r="B246" s="33"/>
      <c r="C246" s="33"/>
      <c r="D246" s="33"/>
      <c r="E246" s="33"/>
      <c r="F246" s="34"/>
      <c r="G246" s="34"/>
    </row>
    <row r="247" spans="1:7" ht="12.75">
      <c r="A247" s="33"/>
      <c r="B247" s="33"/>
      <c r="C247" s="33"/>
      <c r="D247" s="33"/>
      <c r="E247" s="33"/>
      <c r="F247" s="34"/>
      <c r="G247" s="34"/>
    </row>
    <row r="248" spans="1:7" ht="12.75">
      <c r="A248" s="33"/>
      <c r="B248" s="33"/>
      <c r="C248" s="33"/>
      <c r="D248" s="33"/>
      <c r="E248" s="33"/>
      <c r="F248" s="34"/>
      <c r="G248" s="34"/>
    </row>
    <row r="249" spans="1:7" ht="12.75">
      <c r="A249" s="33"/>
      <c r="B249" s="33"/>
      <c r="C249" s="33"/>
      <c r="D249" s="33"/>
      <c r="E249" s="33"/>
      <c r="F249" s="34"/>
      <c r="G249" s="34"/>
    </row>
    <row r="250" spans="1:7" ht="12.75">
      <c r="A250" s="33"/>
      <c r="B250" s="33"/>
      <c r="C250" s="33"/>
      <c r="D250" s="33"/>
      <c r="E250" s="33"/>
      <c r="F250" s="34"/>
      <c r="G250" s="34"/>
    </row>
    <row r="251" spans="1:7" ht="12.75">
      <c r="A251" s="33"/>
      <c r="B251" s="33"/>
      <c r="C251" s="33"/>
      <c r="D251" s="33"/>
      <c r="E251" s="33"/>
      <c r="F251" s="34"/>
      <c r="G251" s="34"/>
    </row>
    <row r="252" spans="1:7" ht="12.75">
      <c r="A252" s="33"/>
      <c r="B252" s="33"/>
      <c r="C252" s="33"/>
      <c r="D252" s="33"/>
      <c r="E252" s="33"/>
      <c r="F252" s="34"/>
      <c r="G252" s="34"/>
    </row>
    <row r="253" spans="1:7" ht="12.75">
      <c r="A253" s="33"/>
      <c r="B253" s="33"/>
      <c r="C253" s="33"/>
      <c r="D253" s="33"/>
      <c r="E253" s="33"/>
      <c r="F253" s="34"/>
      <c r="G253" s="34"/>
    </row>
    <row r="254" spans="1:7" ht="12.75">
      <c r="A254" s="33"/>
      <c r="B254" s="33"/>
      <c r="C254" s="33"/>
      <c r="D254" s="33"/>
      <c r="E254" s="33"/>
      <c r="F254" s="34"/>
      <c r="G254" s="34"/>
    </row>
    <row r="255" spans="1:7" ht="12.75">
      <c r="A255" s="33"/>
      <c r="B255" s="33"/>
      <c r="C255" s="33"/>
      <c r="D255" s="33"/>
      <c r="E255" s="33"/>
      <c r="F255" s="34"/>
      <c r="G255" s="34"/>
    </row>
    <row r="256" spans="1:7" ht="12.75">
      <c r="A256" s="33"/>
      <c r="B256" s="33"/>
      <c r="C256" s="33"/>
      <c r="D256" s="33"/>
      <c r="E256" s="33"/>
      <c r="F256" s="34"/>
      <c r="G256" s="34"/>
    </row>
    <row r="257" spans="1:7" ht="12.75">
      <c r="A257" s="33"/>
      <c r="B257" s="33"/>
      <c r="C257" s="33"/>
      <c r="D257" s="33"/>
      <c r="E257" s="33"/>
      <c r="F257" s="34"/>
      <c r="G257" s="34"/>
    </row>
    <row r="258" spans="1:7" ht="12.75">
      <c r="A258" s="33"/>
      <c r="B258" s="33"/>
      <c r="C258" s="33"/>
      <c r="D258" s="33"/>
      <c r="E258" s="33"/>
      <c r="F258" s="34"/>
      <c r="G258" s="34"/>
    </row>
    <row r="259" spans="1:7" ht="12.75">
      <c r="A259" s="33"/>
      <c r="B259" s="33"/>
      <c r="C259" s="33"/>
      <c r="D259" s="33"/>
      <c r="E259" s="33"/>
      <c r="F259" s="34"/>
      <c r="G259" s="34"/>
    </row>
    <row r="260" spans="1:7" ht="12.75">
      <c r="A260" s="33"/>
      <c r="B260" s="33"/>
      <c r="C260" s="33"/>
      <c r="D260" s="33"/>
      <c r="E260" s="33"/>
      <c r="F260" s="34"/>
      <c r="G260" s="34"/>
    </row>
    <row r="261" spans="1:7" ht="12.75">
      <c r="A261" s="33"/>
      <c r="B261" s="33"/>
      <c r="C261" s="33"/>
      <c r="D261" s="33"/>
      <c r="E261" s="33"/>
      <c r="F261" s="34"/>
      <c r="G261" s="34"/>
    </row>
    <row r="262" spans="1:7" ht="12.75">
      <c r="A262" s="33"/>
      <c r="B262" s="33"/>
      <c r="C262" s="33"/>
      <c r="D262" s="33"/>
      <c r="E262" s="33"/>
      <c r="F262" s="34"/>
      <c r="G262" s="34"/>
    </row>
    <row r="263" spans="1:7" ht="12.75">
      <c r="A263" s="33"/>
      <c r="B263" s="33"/>
      <c r="C263" s="33"/>
      <c r="D263" s="33"/>
      <c r="E263" s="33"/>
      <c r="F263" s="34"/>
      <c r="G263" s="34"/>
    </row>
    <row r="264" spans="1:7" ht="12.75">
      <c r="A264" s="33"/>
      <c r="B264" s="33"/>
      <c r="C264" s="33"/>
      <c r="D264" s="33"/>
      <c r="E264" s="33"/>
      <c r="F264" s="34"/>
      <c r="G264" s="34"/>
    </row>
    <row r="265" spans="1:7" ht="12.75">
      <c r="A265" s="33"/>
      <c r="B265" s="33"/>
      <c r="C265" s="33"/>
      <c r="D265" s="33"/>
      <c r="E265" s="33"/>
      <c r="F265" s="34"/>
      <c r="G265" s="34"/>
    </row>
    <row r="266" spans="1:7" ht="12.75">
      <c r="A266" s="33"/>
      <c r="B266" s="33"/>
      <c r="C266" s="33"/>
      <c r="D266" s="33"/>
      <c r="E266" s="33"/>
      <c r="F266" s="34"/>
      <c r="G266" s="34"/>
    </row>
    <row r="267" spans="1:7" ht="12.75">
      <c r="A267" s="33"/>
      <c r="B267" s="33"/>
      <c r="C267" s="33"/>
      <c r="D267" s="33"/>
      <c r="E267" s="33"/>
      <c r="F267" s="34"/>
      <c r="G267" s="34"/>
    </row>
    <row r="268" spans="1:7" ht="12.75">
      <c r="A268" s="33"/>
      <c r="B268" s="33"/>
      <c r="C268" s="33"/>
      <c r="D268" s="33"/>
      <c r="E268" s="33"/>
      <c r="F268" s="34"/>
      <c r="G268" s="34"/>
    </row>
    <row r="269" spans="1:7" ht="12.75">
      <c r="A269" s="33"/>
      <c r="B269" s="33"/>
      <c r="C269" s="33"/>
      <c r="D269" s="33"/>
      <c r="E269" s="33"/>
      <c r="F269" s="34"/>
      <c r="G269" s="34"/>
    </row>
    <row r="270" spans="1:7" ht="12.75">
      <c r="A270" s="33"/>
      <c r="B270" s="33"/>
      <c r="C270" s="33"/>
      <c r="D270" s="33"/>
      <c r="E270" s="33"/>
      <c r="F270" s="34"/>
      <c r="G270" s="34"/>
    </row>
    <row r="271" spans="1:7" ht="12.75">
      <c r="A271" s="33"/>
      <c r="B271" s="33"/>
      <c r="C271" s="33"/>
      <c r="D271" s="33"/>
      <c r="E271" s="33"/>
      <c r="F271" s="34"/>
      <c r="G271" s="34"/>
    </row>
    <row r="272" spans="1:7" ht="12.75">
      <c r="A272" s="33"/>
      <c r="B272" s="33"/>
      <c r="C272" s="33"/>
      <c r="D272" s="33"/>
      <c r="E272" s="33"/>
      <c r="F272" s="34"/>
      <c r="G272" s="34"/>
    </row>
    <row r="273" spans="1:7" ht="12.75">
      <c r="A273" s="33"/>
      <c r="B273" s="33"/>
      <c r="C273" s="33"/>
      <c r="D273" s="33"/>
      <c r="E273" s="33"/>
      <c r="F273" s="34"/>
      <c r="G273" s="34"/>
    </row>
    <row r="274" spans="1:7" ht="12.75">
      <c r="A274" s="33"/>
      <c r="B274" s="33"/>
      <c r="C274" s="33"/>
      <c r="D274" s="33"/>
      <c r="E274" s="33"/>
      <c r="F274" s="34"/>
      <c r="G274" s="34"/>
    </row>
  </sheetData>
  <sheetProtection/>
  <mergeCells count="20">
    <mergeCell ref="A159:D159"/>
    <mergeCell ref="A160:D160"/>
    <mergeCell ref="A161:D161"/>
    <mergeCell ref="A162:D162"/>
    <mergeCell ref="A163:D163"/>
    <mergeCell ref="A154:D154"/>
    <mergeCell ref="A155:D155"/>
    <mergeCell ref="A156:D156"/>
    <mergeCell ref="A158:D158"/>
    <mergeCell ref="A157:D157"/>
    <mergeCell ref="A1:G1"/>
    <mergeCell ref="A3:A4"/>
    <mergeCell ref="B3:B4"/>
    <mergeCell ref="A152:G152"/>
    <mergeCell ref="A151:D151"/>
    <mergeCell ref="C3:C4"/>
    <mergeCell ref="D3:D4"/>
    <mergeCell ref="E3:E4"/>
    <mergeCell ref="F3:G3"/>
    <mergeCell ref="A7:A8"/>
  </mergeCells>
  <printOptions/>
  <pageMargins left="0.9055118110236221" right="0.2362204724409449" top="1.220472440944882" bottom="0.7480314960629921" header="0.31496062992125984" footer="0.4724409448818898"/>
  <pageSetup horizontalDpi="600" verticalDpi="600" orientation="portrait" paperSize="9" scale="80" r:id="rId1"/>
  <headerFooter>
    <oddHeader xml:space="preserve">&amp;RZałącznik Nr 1
do Uchwały Nr  Rady  Powiatu Stargardzkiego
w  Stargardzie Szczecińskim
z dnia
 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H47"/>
  <sheetViews>
    <sheetView showGridLines="0" zoomScalePageLayoutView="0" workbookViewId="0" topLeftCell="A1">
      <pane ySplit="3" topLeftCell="A4" activePane="bottomLeft" state="frozen"/>
      <selection pane="topLeft" activeCell="A146" sqref="A146:D146"/>
      <selection pane="bottomLeft" activeCell="F50" sqref="F50"/>
    </sheetView>
  </sheetViews>
  <sheetFormatPr defaultColWidth="9.00390625" defaultRowHeight="12.75"/>
  <cols>
    <col min="1" max="1" width="4.00390625" style="14" customWidth="1"/>
    <col min="2" max="2" width="7.125" style="14" customWidth="1"/>
    <col min="3" max="3" width="8.625" style="14" customWidth="1"/>
    <col min="4" max="4" width="7.75390625" style="134" customWidth="1"/>
    <col min="5" max="5" width="38.875" style="5" customWidth="1"/>
    <col min="6" max="6" width="34.75390625" style="5" customWidth="1"/>
    <col min="7" max="7" width="16.75390625" style="5" customWidth="1"/>
    <col min="8" max="16384" width="9.125" style="5" customWidth="1"/>
  </cols>
  <sheetData>
    <row r="1" spans="1:8" ht="48" customHeight="1">
      <c r="A1" s="318" t="s">
        <v>369</v>
      </c>
      <c r="B1" s="319"/>
      <c r="C1" s="319"/>
      <c r="D1" s="319"/>
      <c r="E1" s="319"/>
      <c r="F1" s="319"/>
      <c r="G1" s="320"/>
      <c r="H1" s="15"/>
    </row>
    <row r="2" spans="1:7" ht="9.75" customHeight="1">
      <c r="A2" s="12"/>
      <c r="B2" s="12"/>
      <c r="C2" s="12"/>
      <c r="D2" s="12"/>
      <c r="E2" s="12"/>
      <c r="F2" s="12"/>
      <c r="G2" s="2" t="s">
        <v>50</v>
      </c>
    </row>
    <row r="3" spans="1:7" ht="35.25" customHeight="1">
      <c r="A3" s="92" t="s">
        <v>66</v>
      </c>
      <c r="B3" s="92" t="s">
        <v>51</v>
      </c>
      <c r="C3" s="92" t="s">
        <v>59</v>
      </c>
      <c r="D3" s="92" t="s">
        <v>60</v>
      </c>
      <c r="E3" s="92" t="s">
        <v>85</v>
      </c>
      <c r="F3" s="92" t="s">
        <v>405</v>
      </c>
      <c r="G3" s="93" t="s">
        <v>86</v>
      </c>
    </row>
    <row r="4" spans="1:7" ht="12" customHeight="1">
      <c r="A4" s="200">
        <v>1</v>
      </c>
      <c r="B4" s="200">
        <v>2</v>
      </c>
      <c r="C4" s="200">
        <v>3</v>
      </c>
      <c r="D4" s="201">
        <v>4</v>
      </c>
      <c r="E4" s="200">
        <v>5</v>
      </c>
      <c r="F4" s="200"/>
      <c r="G4" s="200">
        <v>6</v>
      </c>
    </row>
    <row r="5" spans="1:7" ht="22.5" customHeight="1">
      <c r="A5" s="60" t="s">
        <v>236</v>
      </c>
      <c r="B5" s="60">
        <v>801</v>
      </c>
      <c r="C5" s="60"/>
      <c r="D5" s="60"/>
      <c r="E5" s="341" t="s">
        <v>188</v>
      </c>
      <c r="F5" s="342"/>
      <c r="G5" s="61">
        <f>G6+G25</f>
        <v>3540720</v>
      </c>
    </row>
    <row r="6" spans="1:7" ht="24" customHeight="1">
      <c r="A6" s="60"/>
      <c r="B6" s="60"/>
      <c r="C6" s="94">
        <v>80120</v>
      </c>
      <c r="D6" s="94"/>
      <c r="E6" s="343" t="s">
        <v>191</v>
      </c>
      <c r="F6" s="344"/>
      <c r="G6" s="95">
        <f>SUM(G7)</f>
        <v>2164700</v>
      </c>
    </row>
    <row r="7" spans="1:7" ht="33" customHeight="1">
      <c r="A7" s="62"/>
      <c r="B7" s="62"/>
      <c r="C7" s="62"/>
      <c r="D7" s="60">
        <v>2540</v>
      </c>
      <c r="E7" s="339" t="s">
        <v>38</v>
      </c>
      <c r="F7" s="340"/>
      <c r="G7" s="64">
        <f>SUM(G8:G24)</f>
        <v>2164700</v>
      </c>
    </row>
    <row r="8" spans="1:7" ht="30.75" customHeight="1">
      <c r="A8" s="62" t="s">
        <v>70</v>
      </c>
      <c r="B8" s="62"/>
      <c r="C8" s="62"/>
      <c r="D8" s="62" t="s">
        <v>63</v>
      </c>
      <c r="E8" s="65" t="s">
        <v>420</v>
      </c>
      <c r="F8" s="65" t="s">
        <v>406</v>
      </c>
      <c r="G8" s="64">
        <v>211000</v>
      </c>
    </row>
    <row r="9" spans="1:7" ht="30.75" customHeight="1">
      <c r="A9" s="62" t="s">
        <v>72</v>
      </c>
      <c r="B9" s="62"/>
      <c r="C9" s="62"/>
      <c r="D9" s="60"/>
      <c r="E9" s="65" t="s">
        <v>421</v>
      </c>
      <c r="F9" s="65" t="s">
        <v>407</v>
      </c>
      <c r="G9" s="64">
        <v>533000</v>
      </c>
    </row>
    <row r="10" spans="1:7" ht="39.75" customHeight="1">
      <c r="A10" s="62" t="s">
        <v>73</v>
      </c>
      <c r="B10" s="62"/>
      <c r="C10" s="62"/>
      <c r="D10" s="60"/>
      <c r="E10" s="65" t="s">
        <v>422</v>
      </c>
      <c r="F10" s="65" t="s">
        <v>408</v>
      </c>
      <c r="G10" s="64">
        <v>78000</v>
      </c>
    </row>
    <row r="11" spans="1:7" ht="38.25" customHeight="1">
      <c r="A11" s="62" t="s">
        <v>74</v>
      </c>
      <c r="B11" s="62"/>
      <c r="C11" s="62"/>
      <c r="D11" s="60"/>
      <c r="E11" s="65" t="s">
        <v>423</v>
      </c>
      <c r="F11" s="65" t="s">
        <v>408</v>
      </c>
      <c r="G11" s="64">
        <v>62000</v>
      </c>
    </row>
    <row r="12" spans="1:7" ht="37.5" customHeight="1">
      <c r="A12" s="62" t="s">
        <v>75</v>
      </c>
      <c r="B12" s="62"/>
      <c r="C12" s="62"/>
      <c r="D12" s="60"/>
      <c r="E12" s="65" t="s">
        <v>424</v>
      </c>
      <c r="F12" s="65" t="s">
        <v>409</v>
      </c>
      <c r="G12" s="64">
        <v>192000</v>
      </c>
    </row>
    <row r="13" spans="1:7" ht="36" customHeight="1">
      <c r="A13" s="62" t="s">
        <v>76</v>
      </c>
      <c r="B13" s="62"/>
      <c r="C13" s="62"/>
      <c r="D13" s="60"/>
      <c r="E13" s="65" t="s">
        <v>425</v>
      </c>
      <c r="F13" s="65" t="s">
        <v>409</v>
      </c>
      <c r="G13" s="64">
        <v>178000</v>
      </c>
    </row>
    <row r="14" spans="1:7" ht="43.5" customHeight="1">
      <c r="A14" s="62" t="s">
        <v>77</v>
      </c>
      <c r="B14" s="62"/>
      <c r="C14" s="62"/>
      <c r="D14" s="60"/>
      <c r="E14" s="65" t="s">
        <v>426</v>
      </c>
      <c r="F14" s="65" t="s">
        <v>410</v>
      </c>
      <c r="G14" s="64">
        <v>6900</v>
      </c>
    </row>
    <row r="15" spans="1:7" ht="37.5" customHeight="1">
      <c r="A15" s="62" t="s">
        <v>78</v>
      </c>
      <c r="B15" s="62"/>
      <c r="C15" s="62"/>
      <c r="D15" s="60"/>
      <c r="E15" s="65" t="s">
        <v>427</v>
      </c>
      <c r="F15" s="65" t="s">
        <v>410</v>
      </c>
      <c r="G15" s="64">
        <v>5400</v>
      </c>
    </row>
    <row r="16" spans="1:7" ht="39.75" customHeight="1">
      <c r="A16" s="62" t="s">
        <v>237</v>
      </c>
      <c r="B16" s="62"/>
      <c r="C16" s="62"/>
      <c r="D16" s="60"/>
      <c r="E16" s="130" t="s">
        <v>428</v>
      </c>
      <c r="F16" s="130" t="s">
        <v>407</v>
      </c>
      <c r="G16" s="64">
        <v>89000</v>
      </c>
    </row>
    <row r="17" spans="1:7" ht="39" customHeight="1">
      <c r="A17" s="62" t="s">
        <v>241</v>
      </c>
      <c r="B17" s="62"/>
      <c r="C17" s="62"/>
      <c r="D17" s="60"/>
      <c r="E17" s="65" t="s">
        <v>429</v>
      </c>
      <c r="F17" s="130" t="s">
        <v>407</v>
      </c>
      <c r="G17" s="64">
        <v>10000</v>
      </c>
    </row>
    <row r="18" spans="1:7" ht="39" customHeight="1">
      <c r="A18" s="62" t="s">
        <v>295</v>
      </c>
      <c r="B18" s="62"/>
      <c r="C18" s="62"/>
      <c r="D18" s="60"/>
      <c r="E18" s="65" t="s">
        <v>430</v>
      </c>
      <c r="F18" s="130" t="s">
        <v>407</v>
      </c>
      <c r="G18" s="64">
        <v>143000</v>
      </c>
    </row>
    <row r="19" spans="1:7" ht="37.5" customHeight="1">
      <c r="A19" s="62" t="s">
        <v>363</v>
      </c>
      <c r="B19" s="62"/>
      <c r="C19" s="62"/>
      <c r="D19" s="60"/>
      <c r="E19" s="65" t="s">
        <v>431</v>
      </c>
      <c r="F19" s="65" t="s">
        <v>411</v>
      </c>
      <c r="G19" s="64">
        <v>60000</v>
      </c>
    </row>
    <row r="20" spans="1:7" ht="37.5" customHeight="1">
      <c r="A20" s="62" t="s">
        <v>364</v>
      </c>
      <c r="B20" s="62"/>
      <c r="C20" s="62"/>
      <c r="D20" s="60"/>
      <c r="E20" s="65" t="s">
        <v>432</v>
      </c>
      <c r="F20" s="65" t="s">
        <v>411</v>
      </c>
      <c r="G20" s="64">
        <v>47000</v>
      </c>
    </row>
    <row r="21" spans="1:7" ht="39" customHeight="1">
      <c r="A21" s="62" t="s">
        <v>365</v>
      </c>
      <c r="B21" s="62"/>
      <c r="C21" s="62"/>
      <c r="D21" s="60"/>
      <c r="E21" s="65" t="s">
        <v>433</v>
      </c>
      <c r="F21" s="65" t="s">
        <v>411</v>
      </c>
      <c r="G21" s="64">
        <v>530000</v>
      </c>
    </row>
    <row r="22" spans="1:7" ht="36.75" customHeight="1">
      <c r="A22" s="62" t="s">
        <v>366</v>
      </c>
      <c r="B22" s="62"/>
      <c r="C22" s="62"/>
      <c r="D22" s="60"/>
      <c r="E22" s="65" t="s">
        <v>434</v>
      </c>
      <c r="F22" s="65" t="s">
        <v>412</v>
      </c>
      <c r="G22" s="64">
        <v>10000</v>
      </c>
    </row>
    <row r="23" spans="1:7" ht="30" customHeight="1">
      <c r="A23" s="62" t="s">
        <v>367</v>
      </c>
      <c r="B23" s="62"/>
      <c r="C23" s="62"/>
      <c r="D23" s="60"/>
      <c r="E23" s="65" t="s">
        <v>435</v>
      </c>
      <c r="F23" s="65" t="s">
        <v>413</v>
      </c>
      <c r="G23" s="64">
        <v>4900</v>
      </c>
    </row>
    <row r="24" spans="1:7" ht="42" customHeight="1">
      <c r="A24" s="62" t="s">
        <v>368</v>
      </c>
      <c r="B24" s="62"/>
      <c r="C24" s="62"/>
      <c r="D24" s="60"/>
      <c r="E24" s="65" t="s">
        <v>436</v>
      </c>
      <c r="F24" s="65" t="s">
        <v>413</v>
      </c>
      <c r="G24" s="64">
        <v>4500</v>
      </c>
    </row>
    <row r="25" spans="1:7" ht="22.5" customHeight="1">
      <c r="A25" s="60" t="s">
        <v>451</v>
      </c>
      <c r="B25" s="60"/>
      <c r="C25" s="94">
        <v>80130</v>
      </c>
      <c r="D25" s="94"/>
      <c r="E25" s="343" t="s">
        <v>238</v>
      </c>
      <c r="F25" s="344"/>
      <c r="G25" s="95">
        <f>G26</f>
        <v>1376020</v>
      </c>
    </row>
    <row r="26" spans="1:7" ht="38.25" customHeight="1">
      <c r="A26" s="62"/>
      <c r="B26" s="62"/>
      <c r="C26" s="62"/>
      <c r="D26" s="60">
        <v>2540</v>
      </c>
      <c r="E26" s="339" t="s">
        <v>40</v>
      </c>
      <c r="F26" s="340"/>
      <c r="G26" s="64">
        <f>SUM(G27:G39)</f>
        <v>1376020</v>
      </c>
    </row>
    <row r="27" spans="1:7" ht="40.5" customHeight="1">
      <c r="A27" s="62" t="s">
        <v>70</v>
      </c>
      <c r="B27" s="62"/>
      <c r="C27" s="62"/>
      <c r="D27" s="62" t="s">
        <v>63</v>
      </c>
      <c r="E27" s="63" t="s">
        <v>437</v>
      </c>
      <c r="F27" s="63" t="s">
        <v>407</v>
      </c>
      <c r="G27" s="64">
        <v>7900</v>
      </c>
    </row>
    <row r="28" spans="1:7" ht="39.75" customHeight="1">
      <c r="A28" s="62" t="s">
        <v>72</v>
      </c>
      <c r="B28" s="62"/>
      <c r="C28" s="62"/>
      <c r="D28" s="60"/>
      <c r="E28" s="63" t="s">
        <v>438</v>
      </c>
      <c r="F28" s="63" t="s">
        <v>408</v>
      </c>
      <c r="G28" s="64">
        <v>56000</v>
      </c>
    </row>
    <row r="29" spans="1:7" ht="45" customHeight="1">
      <c r="A29" s="62" t="s">
        <v>73</v>
      </c>
      <c r="B29" s="62"/>
      <c r="C29" s="62"/>
      <c r="D29" s="60"/>
      <c r="E29" s="63" t="s">
        <v>439</v>
      </c>
      <c r="F29" s="63" t="s">
        <v>414</v>
      </c>
      <c r="G29" s="64">
        <v>6520</v>
      </c>
    </row>
    <row r="30" spans="1:7" ht="38.25" customHeight="1">
      <c r="A30" s="62" t="s">
        <v>74</v>
      </c>
      <c r="B30" s="62"/>
      <c r="C30" s="62"/>
      <c r="D30" s="60"/>
      <c r="E30" s="63" t="s">
        <v>440</v>
      </c>
      <c r="F30" s="63" t="s">
        <v>415</v>
      </c>
      <c r="G30" s="64">
        <v>410000</v>
      </c>
    </row>
    <row r="31" spans="1:7" ht="41.25" customHeight="1">
      <c r="A31" s="62" t="s">
        <v>75</v>
      </c>
      <c r="B31" s="62"/>
      <c r="C31" s="62"/>
      <c r="D31" s="60"/>
      <c r="E31" s="63" t="s">
        <v>441</v>
      </c>
      <c r="F31" s="63" t="s">
        <v>415</v>
      </c>
      <c r="G31" s="64">
        <v>98600</v>
      </c>
    </row>
    <row r="32" spans="1:7" ht="36" customHeight="1">
      <c r="A32" s="62" t="s">
        <v>76</v>
      </c>
      <c r="B32" s="62"/>
      <c r="C32" s="62"/>
      <c r="D32" s="60"/>
      <c r="E32" s="63" t="s">
        <v>442</v>
      </c>
      <c r="F32" s="63" t="s">
        <v>415</v>
      </c>
      <c r="G32" s="64">
        <v>104000</v>
      </c>
    </row>
    <row r="33" spans="1:7" ht="33.75" customHeight="1">
      <c r="A33" s="62" t="s">
        <v>77</v>
      </c>
      <c r="B33" s="62"/>
      <c r="C33" s="62"/>
      <c r="D33" s="60"/>
      <c r="E33" s="63" t="s">
        <v>443</v>
      </c>
      <c r="F33" s="63" t="s">
        <v>415</v>
      </c>
      <c r="G33" s="64">
        <v>50000</v>
      </c>
    </row>
    <row r="34" spans="1:7" ht="45" customHeight="1">
      <c r="A34" s="62" t="s">
        <v>78</v>
      </c>
      <c r="B34" s="62"/>
      <c r="C34" s="62"/>
      <c r="D34" s="60"/>
      <c r="E34" s="63" t="s">
        <v>444</v>
      </c>
      <c r="F34" s="63" t="s">
        <v>416</v>
      </c>
      <c r="G34" s="64">
        <v>130200</v>
      </c>
    </row>
    <row r="35" spans="1:7" ht="39" customHeight="1">
      <c r="A35" s="62" t="s">
        <v>237</v>
      </c>
      <c r="B35" s="62"/>
      <c r="C35" s="62"/>
      <c r="D35" s="60"/>
      <c r="E35" s="63" t="s">
        <v>445</v>
      </c>
      <c r="F35" s="63" t="s">
        <v>450</v>
      </c>
      <c r="G35" s="64">
        <v>429000</v>
      </c>
    </row>
    <row r="36" spans="1:7" ht="50.25" customHeight="1">
      <c r="A36" s="62" t="s">
        <v>241</v>
      </c>
      <c r="B36" s="62"/>
      <c r="C36" s="62"/>
      <c r="D36" s="60"/>
      <c r="E36" s="63" t="s">
        <v>446</v>
      </c>
      <c r="F36" s="63" t="s">
        <v>418</v>
      </c>
      <c r="G36" s="64">
        <v>22600</v>
      </c>
    </row>
    <row r="37" spans="1:7" ht="34.5" customHeight="1">
      <c r="A37" s="62" t="s">
        <v>295</v>
      </c>
      <c r="B37" s="62"/>
      <c r="C37" s="62"/>
      <c r="D37" s="60"/>
      <c r="E37" s="63" t="s">
        <v>447</v>
      </c>
      <c r="F37" s="65" t="s">
        <v>411</v>
      </c>
      <c r="G37" s="64">
        <v>4900</v>
      </c>
    </row>
    <row r="38" spans="1:7" ht="27.75" customHeight="1">
      <c r="A38" s="62" t="s">
        <v>363</v>
      </c>
      <c r="B38" s="62"/>
      <c r="C38" s="62"/>
      <c r="D38" s="60"/>
      <c r="E38" s="63" t="s">
        <v>452</v>
      </c>
      <c r="F38" s="65" t="s">
        <v>411</v>
      </c>
      <c r="G38" s="64">
        <v>31300</v>
      </c>
    </row>
    <row r="39" spans="1:7" ht="33.75" customHeight="1">
      <c r="A39" s="62" t="s">
        <v>364</v>
      </c>
      <c r="B39" s="62"/>
      <c r="C39" s="62"/>
      <c r="D39" s="60"/>
      <c r="E39" s="63" t="s">
        <v>453</v>
      </c>
      <c r="F39" s="65" t="s">
        <v>411</v>
      </c>
      <c r="G39" s="64">
        <v>25000</v>
      </c>
    </row>
    <row r="40" spans="1:7" ht="29.25" customHeight="1">
      <c r="A40" s="132" t="s">
        <v>239</v>
      </c>
      <c r="B40" s="132">
        <v>854</v>
      </c>
      <c r="C40" s="132"/>
      <c r="D40" s="132"/>
      <c r="E40" s="345" t="s">
        <v>220</v>
      </c>
      <c r="F40" s="346"/>
      <c r="G40" s="66">
        <f>G44+G41</f>
        <v>1524680</v>
      </c>
    </row>
    <row r="41" spans="1:7" ht="31.5" customHeight="1">
      <c r="A41" s="132"/>
      <c r="B41" s="132"/>
      <c r="C41" s="101">
        <v>85406</v>
      </c>
      <c r="D41" s="101"/>
      <c r="E41" s="343" t="s">
        <v>316</v>
      </c>
      <c r="F41" s="344"/>
      <c r="G41" s="96">
        <f>G42</f>
        <v>401300</v>
      </c>
    </row>
    <row r="42" spans="1:7" ht="34.5" customHeight="1">
      <c r="A42" s="133"/>
      <c r="B42" s="133"/>
      <c r="C42" s="133"/>
      <c r="D42" s="132">
        <v>2540</v>
      </c>
      <c r="E42" s="339" t="s">
        <v>39</v>
      </c>
      <c r="F42" s="340"/>
      <c r="G42" s="67">
        <f>G43</f>
        <v>401300</v>
      </c>
    </row>
    <row r="43" spans="1:7" ht="39.75" customHeight="1">
      <c r="A43" s="133"/>
      <c r="B43" s="133"/>
      <c r="C43" s="133"/>
      <c r="D43" s="133" t="s">
        <v>63</v>
      </c>
      <c r="E43" s="131" t="s">
        <v>448</v>
      </c>
      <c r="F43" s="131" t="s">
        <v>419</v>
      </c>
      <c r="G43" s="67">
        <v>401300</v>
      </c>
    </row>
    <row r="44" spans="1:7" ht="24.75" customHeight="1">
      <c r="A44" s="132"/>
      <c r="B44" s="132"/>
      <c r="C44" s="101">
        <v>85419</v>
      </c>
      <c r="D44" s="101"/>
      <c r="E44" s="347" t="s">
        <v>240</v>
      </c>
      <c r="F44" s="348"/>
      <c r="G44" s="96">
        <f>G45</f>
        <v>1123380</v>
      </c>
    </row>
    <row r="45" spans="1:7" ht="30" customHeight="1">
      <c r="A45" s="133"/>
      <c r="B45" s="133"/>
      <c r="C45" s="133"/>
      <c r="D45" s="132">
        <v>2540</v>
      </c>
      <c r="E45" s="349" t="s">
        <v>39</v>
      </c>
      <c r="F45" s="350"/>
      <c r="G45" s="67">
        <f>G46</f>
        <v>1123380</v>
      </c>
    </row>
    <row r="46" spans="1:7" ht="57.75" customHeight="1">
      <c r="A46" s="133"/>
      <c r="B46" s="133"/>
      <c r="C46" s="133"/>
      <c r="D46" s="133" t="s">
        <v>63</v>
      </c>
      <c r="E46" s="131" t="s">
        <v>449</v>
      </c>
      <c r="F46" s="131" t="s">
        <v>417</v>
      </c>
      <c r="G46" s="67">
        <v>1123380</v>
      </c>
    </row>
    <row r="47" spans="1:7" ht="29.25" customHeight="1">
      <c r="A47" s="336" t="s">
        <v>58</v>
      </c>
      <c r="B47" s="337"/>
      <c r="C47" s="337"/>
      <c r="D47" s="337"/>
      <c r="E47" s="337"/>
      <c r="F47" s="338"/>
      <c r="G47" s="97">
        <f>G5+G40</f>
        <v>5065400</v>
      </c>
    </row>
  </sheetData>
  <sheetProtection/>
  <mergeCells count="12">
    <mergeCell ref="E44:F44"/>
    <mergeCell ref="E45:F45"/>
    <mergeCell ref="A47:F47"/>
    <mergeCell ref="A1:G1"/>
    <mergeCell ref="E7:F7"/>
    <mergeCell ref="E5:F5"/>
    <mergeCell ref="E6:F6"/>
    <mergeCell ref="E25:F25"/>
    <mergeCell ref="E26:F26"/>
    <mergeCell ref="E40:F40"/>
    <mergeCell ref="E41:F41"/>
    <mergeCell ref="E42:F42"/>
  </mergeCells>
  <printOptions horizontalCentered="1"/>
  <pageMargins left="0.51" right="0.5511811023622047" top="1.3779527559055118" bottom="0.5905511811023623" header="0.5118110236220472" footer="0.5118110236220472"/>
  <pageSetup horizontalDpi="600" verticalDpi="600" orientation="portrait" paperSize="9" scale="73" r:id="rId1"/>
  <headerFooter alignWithMargins="0">
    <oddHeader xml:space="preserve">&amp;RZałącznik Nr 10
do Uchwały Nr Rady  Powiatu Stargardzkiego
w Stargardzie Szczecińskim
z dnia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S250"/>
  <sheetViews>
    <sheetView workbookViewId="0" topLeftCell="A1">
      <pane ySplit="5" topLeftCell="A27" activePane="bottomLeft" state="frozen"/>
      <selection pane="topLeft" activeCell="I149" sqref="I149"/>
      <selection pane="bottomLeft" activeCell="E18" sqref="E18"/>
    </sheetView>
  </sheetViews>
  <sheetFormatPr defaultColWidth="9.00390625" defaultRowHeight="12.75"/>
  <cols>
    <col min="1" max="1" width="5.125" style="18" customWidth="1"/>
    <col min="2" max="2" width="5.875" style="18" customWidth="1"/>
    <col min="3" max="3" width="6.875" style="18" customWidth="1"/>
    <col min="4" max="4" width="7.125" style="18" customWidth="1"/>
    <col min="5" max="5" width="42.375" style="18" customWidth="1"/>
    <col min="6" max="7" width="15.375" style="18" customWidth="1"/>
    <col min="8" max="15" width="14.75390625" style="18" customWidth="1"/>
    <col min="16" max="16" width="14.00390625" style="18" customWidth="1"/>
    <col min="17" max="16384" width="9.125" style="18" customWidth="1"/>
  </cols>
  <sheetData>
    <row r="1" spans="1:19" ht="26.25" customHeight="1">
      <c r="A1" s="371" t="s">
        <v>399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69"/>
      <c r="R1" s="69"/>
      <c r="S1" s="69"/>
    </row>
    <row r="2" spans="1:16" ht="11.25" customHeight="1">
      <c r="A2" s="372"/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</row>
    <row r="3" spans="1:16" ht="12.75" customHeight="1">
      <c r="A3" s="373" t="s">
        <v>66</v>
      </c>
      <c r="B3" s="373" t="s">
        <v>51</v>
      </c>
      <c r="C3" s="373" t="s">
        <v>81</v>
      </c>
      <c r="D3" s="373" t="s">
        <v>53</v>
      </c>
      <c r="E3" s="370" t="s">
        <v>82</v>
      </c>
      <c r="F3" s="370" t="s">
        <v>83</v>
      </c>
      <c r="G3" s="370"/>
      <c r="H3" s="370"/>
      <c r="I3" s="370"/>
      <c r="J3" s="370"/>
      <c r="K3" s="370"/>
      <c r="L3" s="370"/>
      <c r="M3" s="370"/>
      <c r="N3" s="370"/>
      <c r="O3" s="370"/>
      <c r="P3" s="370"/>
    </row>
    <row r="4" spans="1:16" ht="12.75">
      <c r="A4" s="373"/>
      <c r="B4" s="373"/>
      <c r="C4" s="373"/>
      <c r="D4" s="373"/>
      <c r="E4" s="370"/>
      <c r="F4" s="370" t="s">
        <v>400</v>
      </c>
      <c r="G4" s="370" t="s">
        <v>30</v>
      </c>
      <c r="H4" s="370"/>
      <c r="I4" s="370"/>
      <c r="J4" s="370"/>
      <c r="K4" s="370"/>
      <c r="L4" s="370"/>
      <c r="M4" s="370"/>
      <c r="N4" s="370"/>
      <c r="O4" s="370"/>
      <c r="P4" s="370"/>
    </row>
    <row r="5" spans="1:16" ht="33.75" customHeight="1">
      <c r="A5" s="373"/>
      <c r="B5" s="373"/>
      <c r="C5" s="373"/>
      <c r="D5" s="373"/>
      <c r="E5" s="370"/>
      <c r="F5" s="370"/>
      <c r="G5" s="231" t="s">
        <v>327</v>
      </c>
      <c r="H5" s="231" t="s">
        <v>388</v>
      </c>
      <c r="I5" s="231" t="s">
        <v>389</v>
      </c>
      <c r="J5" s="231" t="s">
        <v>390</v>
      </c>
      <c r="K5" s="231" t="s">
        <v>391</v>
      </c>
      <c r="L5" s="231" t="s">
        <v>392</v>
      </c>
      <c r="M5" s="231" t="s">
        <v>393</v>
      </c>
      <c r="N5" s="231" t="s">
        <v>394</v>
      </c>
      <c r="O5" s="231" t="s">
        <v>395</v>
      </c>
      <c r="P5" s="231" t="s">
        <v>31</v>
      </c>
    </row>
    <row r="6" spans="1:16" s="202" customFormat="1" ht="15.75" customHeight="1">
      <c r="A6" s="200">
        <v>1</v>
      </c>
      <c r="B6" s="200">
        <v>2</v>
      </c>
      <c r="C6" s="200">
        <v>3</v>
      </c>
      <c r="D6" s="200">
        <v>4</v>
      </c>
      <c r="E6" s="201">
        <v>5</v>
      </c>
      <c r="F6" s="200">
        <v>6</v>
      </c>
      <c r="G6" s="200">
        <v>7</v>
      </c>
      <c r="H6" s="200">
        <v>8</v>
      </c>
      <c r="I6" s="200">
        <v>9</v>
      </c>
      <c r="J6" s="200">
        <v>10</v>
      </c>
      <c r="K6" s="200">
        <v>11</v>
      </c>
      <c r="L6" s="200">
        <v>12</v>
      </c>
      <c r="M6" s="200">
        <v>13</v>
      </c>
      <c r="N6" s="200">
        <v>14</v>
      </c>
      <c r="O6" s="200">
        <v>15</v>
      </c>
      <c r="P6" s="200">
        <v>16</v>
      </c>
    </row>
    <row r="7" spans="1:16" ht="15" customHeight="1">
      <c r="A7" s="362" t="s">
        <v>32</v>
      </c>
      <c r="B7" s="362"/>
      <c r="C7" s="362"/>
      <c r="D7" s="362"/>
      <c r="E7" s="362"/>
      <c r="F7" s="362"/>
      <c r="G7" s="362"/>
      <c r="H7" s="362"/>
      <c r="I7" s="362"/>
      <c r="J7" s="362"/>
      <c r="K7" s="362"/>
      <c r="L7" s="362"/>
      <c r="M7" s="362"/>
      <c r="N7" s="362"/>
      <c r="O7" s="362"/>
      <c r="P7" s="362"/>
    </row>
    <row r="8" spans="1:16" ht="21.75" customHeight="1">
      <c r="A8" s="235"/>
      <c r="B8" s="235">
        <v>600</v>
      </c>
      <c r="C8" s="235"/>
      <c r="D8" s="235"/>
      <c r="E8" s="235" t="s">
        <v>107</v>
      </c>
      <c r="F8" s="236">
        <f>F9+F13+F14</f>
        <v>2305000</v>
      </c>
      <c r="G8" s="236">
        <f aca="true" t="shared" si="0" ref="G8:P8">G9+G13+G14</f>
        <v>1675000</v>
      </c>
      <c r="H8" s="236">
        <f t="shared" si="0"/>
        <v>600000</v>
      </c>
      <c r="I8" s="236">
        <f t="shared" si="0"/>
        <v>30000</v>
      </c>
      <c r="J8" s="236">
        <f t="shared" si="0"/>
        <v>0</v>
      </c>
      <c r="K8" s="236">
        <f t="shared" si="0"/>
        <v>0</v>
      </c>
      <c r="L8" s="236">
        <f t="shared" si="0"/>
        <v>0</v>
      </c>
      <c r="M8" s="236">
        <f t="shared" si="0"/>
        <v>0</v>
      </c>
      <c r="N8" s="236">
        <f t="shared" si="0"/>
        <v>0</v>
      </c>
      <c r="O8" s="236">
        <f t="shared" si="0"/>
        <v>0</v>
      </c>
      <c r="P8" s="236">
        <f t="shared" si="0"/>
        <v>0</v>
      </c>
    </row>
    <row r="9" spans="1:16" ht="41.25" customHeight="1">
      <c r="A9" s="174" t="s">
        <v>70</v>
      </c>
      <c r="B9" s="174">
        <v>600</v>
      </c>
      <c r="C9" s="174">
        <v>60014</v>
      </c>
      <c r="D9" s="174">
        <v>6050</v>
      </c>
      <c r="E9" s="173" t="s">
        <v>42</v>
      </c>
      <c r="F9" s="175">
        <f>F10+F11+F12</f>
        <v>240000</v>
      </c>
      <c r="G9" s="175">
        <f aca="true" t="shared" si="1" ref="G9:P9">G10+G11+G12</f>
        <v>240000</v>
      </c>
      <c r="H9" s="175">
        <f t="shared" si="1"/>
        <v>0</v>
      </c>
      <c r="I9" s="175">
        <f t="shared" si="1"/>
        <v>0</v>
      </c>
      <c r="J9" s="175">
        <f t="shared" si="1"/>
        <v>0</v>
      </c>
      <c r="K9" s="175">
        <f t="shared" si="1"/>
        <v>0</v>
      </c>
      <c r="L9" s="175">
        <f t="shared" si="1"/>
        <v>0</v>
      </c>
      <c r="M9" s="175">
        <f t="shared" si="1"/>
        <v>0</v>
      </c>
      <c r="N9" s="175">
        <f t="shared" si="1"/>
        <v>0</v>
      </c>
      <c r="O9" s="175">
        <f t="shared" si="1"/>
        <v>0</v>
      </c>
      <c r="P9" s="175">
        <f t="shared" si="1"/>
        <v>0</v>
      </c>
    </row>
    <row r="10" spans="1:16" ht="58.5" customHeight="1">
      <c r="A10" s="174" t="s">
        <v>63</v>
      </c>
      <c r="B10" s="174"/>
      <c r="C10" s="174"/>
      <c r="D10" s="192"/>
      <c r="E10" s="193" t="s">
        <v>312</v>
      </c>
      <c r="F10" s="175">
        <f>G10+H10+I10+J10+K10+L10+M10+N10+O10+P10</f>
        <v>50000</v>
      </c>
      <c r="G10" s="194">
        <v>50000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4">
        <v>0</v>
      </c>
    </row>
    <row r="11" spans="1:16" ht="20.25" customHeight="1">
      <c r="A11" s="174"/>
      <c r="B11" s="174"/>
      <c r="C11" s="174"/>
      <c r="D11" s="174"/>
      <c r="E11" s="173" t="s">
        <v>324</v>
      </c>
      <c r="F11" s="175">
        <f>G11+H11+I11+J11+K11+L11+M11+N11+O11+P11</f>
        <v>100000</v>
      </c>
      <c r="G11" s="175">
        <v>100000</v>
      </c>
      <c r="H11" s="196">
        <v>0</v>
      </c>
      <c r="I11" s="196">
        <v>0</v>
      </c>
      <c r="J11" s="196">
        <v>0</v>
      </c>
      <c r="K11" s="196">
        <v>0</v>
      </c>
      <c r="L11" s="196">
        <v>0</v>
      </c>
      <c r="M11" s="196">
        <v>0</v>
      </c>
      <c r="N11" s="196">
        <v>0</v>
      </c>
      <c r="O11" s="196">
        <v>0</v>
      </c>
      <c r="P11" s="175">
        <v>0</v>
      </c>
    </row>
    <row r="12" spans="1:16" s="239" customFormat="1" ht="21.75" customHeight="1">
      <c r="A12" s="237"/>
      <c r="B12" s="237"/>
      <c r="C12" s="237"/>
      <c r="D12" s="238"/>
      <c r="E12" s="173" t="s">
        <v>325</v>
      </c>
      <c r="F12" s="175">
        <f>G12+H12+I12+J12+K12+L12+M12+N12+O12+P12</f>
        <v>90000</v>
      </c>
      <c r="G12" s="175">
        <v>90000</v>
      </c>
      <c r="H12" s="196">
        <v>0</v>
      </c>
      <c r="I12" s="196">
        <v>0</v>
      </c>
      <c r="J12" s="196">
        <v>0</v>
      </c>
      <c r="K12" s="196">
        <v>0</v>
      </c>
      <c r="L12" s="196">
        <v>0</v>
      </c>
      <c r="M12" s="196">
        <v>0</v>
      </c>
      <c r="N12" s="196">
        <v>0</v>
      </c>
      <c r="O12" s="196">
        <v>0</v>
      </c>
      <c r="P12" s="175">
        <v>0</v>
      </c>
    </row>
    <row r="13" spans="1:16" s="37" customFormat="1" ht="57.75" customHeight="1">
      <c r="A13" s="192" t="s">
        <v>72</v>
      </c>
      <c r="B13" s="192"/>
      <c r="C13" s="192"/>
      <c r="D13" s="192">
        <v>6050</v>
      </c>
      <c r="E13" s="193" t="s">
        <v>401</v>
      </c>
      <c r="F13" s="175">
        <f>G13+H13+I13+J13+K13+L13+M13+N13+O13+P13</f>
        <v>65000</v>
      </c>
      <c r="G13" s="194">
        <v>65000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</row>
    <row r="14" spans="1:16" ht="58.5" customHeight="1">
      <c r="A14" s="197" t="s">
        <v>74</v>
      </c>
      <c r="B14" s="174"/>
      <c r="C14" s="174"/>
      <c r="D14" s="174">
        <v>6050</v>
      </c>
      <c r="E14" s="173" t="s">
        <v>402</v>
      </c>
      <c r="F14" s="175">
        <f>G14+H14+I14+J14+K14+L14+M14+N14+O14+P14</f>
        <v>2000000</v>
      </c>
      <c r="G14" s="198">
        <v>1370000</v>
      </c>
      <c r="H14" s="199">
        <v>600000</v>
      </c>
      <c r="I14" s="199">
        <v>30000</v>
      </c>
      <c r="J14" s="199">
        <v>0</v>
      </c>
      <c r="K14" s="199">
        <v>0</v>
      </c>
      <c r="L14" s="199">
        <v>0</v>
      </c>
      <c r="M14" s="199">
        <v>0</v>
      </c>
      <c r="N14" s="199">
        <v>0</v>
      </c>
      <c r="O14" s="199">
        <v>0</v>
      </c>
      <c r="P14" s="198">
        <v>0</v>
      </c>
    </row>
    <row r="15" spans="1:16" s="176" customFormat="1" ht="33" customHeight="1">
      <c r="A15" s="177"/>
      <c r="B15" s="177">
        <v>754</v>
      </c>
      <c r="C15" s="177"/>
      <c r="D15" s="177"/>
      <c r="E15" s="102" t="s">
        <v>260</v>
      </c>
      <c r="F15" s="178">
        <f>F16</f>
        <v>205000</v>
      </c>
      <c r="G15" s="178">
        <f aca="true" t="shared" si="2" ref="G15:P15">G16</f>
        <v>205000</v>
      </c>
      <c r="H15" s="178">
        <f t="shared" si="2"/>
        <v>0</v>
      </c>
      <c r="I15" s="178">
        <f t="shared" si="2"/>
        <v>0</v>
      </c>
      <c r="J15" s="178">
        <f t="shared" si="2"/>
        <v>0</v>
      </c>
      <c r="K15" s="178">
        <f t="shared" si="2"/>
        <v>0</v>
      </c>
      <c r="L15" s="178">
        <f t="shared" si="2"/>
        <v>0</v>
      </c>
      <c r="M15" s="178">
        <f t="shared" si="2"/>
        <v>0</v>
      </c>
      <c r="N15" s="178">
        <f t="shared" si="2"/>
        <v>0</v>
      </c>
      <c r="O15" s="178">
        <f t="shared" si="2"/>
        <v>0</v>
      </c>
      <c r="P15" s="178">
        <f t="shared" si="2"/>
        <v>0</v>
      </c>
    </row>
    <row r="16" spans="1:16" ht="54.75" customHeight="1">
      <c r="A16" s="174" t="s">
        <v>70</v>
      </c>
      <c r="B16" s="174">
        <v>754</v>
      </c>
      <c r="C16" s="174">
        <v>75411</v>
      </c>
      <c r="D16" s="174">
        <v>6060</v>
      </c>
      <c r="E16" s="173" t="s">
        <v>403</v>
      </c>
      <c r="F16" s="175">
        <f>F17+F18</f>
        <v>205000</v>
      </c>
      <c r="G16" s="175">
        <f aca="true" t="shared" si="3" ref="G16:P16">G17+G18</f>
        <v>205000</v>
      </c>
      <c r="H16" s="175">
        <f t="shared" si="3"/>
        <v>0</v>
      </c>
      <c r="I16" s="175">
        <f t="shared" si="3"/>
        <v>0</v>
      </c>
      <c r="J16" s="175">
        <f t="shared" si="3"/>
        <v>0</v>
      </c>
      <c r="K16" s="175">
        <f t="shared" si="3"/>
        <v>0</v>
      </c>
      <c r="L16" s="175">
        <f t="shared" si="3"/>
        <v>0</v>
      </c>
      <c r="M16" s="175">
        <f t="shared" si="3"/>
        <v>0</v>
      </c>
      <c r="N16" s="175">
        <f t="shared" si="3"/>
        <v>0</v>
      </c>
      <c r="O16" s="175">
        <f t="shared" si="3"/>
        <v>0</v>
      </c>
      <c r="P16" s="175">
        <f t="shared" si="3"/>
        <v>0</v>
      </c>
    </row>
    <row r="17" spans="1:16" s="37" customFormat="1" ht="28.5" customHeight="1">
      <c r="A17" s="174"/>
      <c r="B17" s="353" t="s">
        <v>63</v>
      </c>
      <c r="C17" s="174">
        <v>75411</v>
      </c>
      <c r="D17" s="174">
        <v>6060</v>
      </c>
      <c r="E17" s="173" t="s">
        <v>404</v>
      </c>
      <c r="F17" s="175">
        <f>G17+H17+I17+J17+K17+L17+M17+N17+O17+P17</f>
        <v>180000</v>
      </c>
      <c r="G17" s="175">
        <v>180000</v>
      </c>
      <c r="H17" s="175">
        <v>0</v>
      </c>
      <c r="I17" s="175">
        <v>0</v>
      </c>
      <c r="J17" s="175">
        <v>0</v>
      </c>
      <c r="K17" s="175">
        <v>0</v>
      </c>
      <c r="L17" s="175">
        <v>0</v>
      </c>
      <c r="M17" s="175">
        <v>0</v>
      </c>
      <c r="N17" s="175">
        <v>0</v>
      </c>
      <c r="O17" s="175">
        <v>0</v>
      </c>
      <c r="P17" s="175">
        <v>0</v>
      </c>
    </row>
    <row r="18" spans="1:16" s="37" customFormat="1" ht="28.5" customHeight="1">
      <c r="A18" s="174"/>
      <c r="B18" s="354"/>
      <c r="C18" s="174">
        <v>75411</v>
      </c>
      <c r="D18" s="174">
        <v>6060</v>
      </c>
      <c r="E18" s="173" t="s">
        <v>465</v>
      </c>
      <c r="F18" s="175">
        <f>G18+H18+I18+J18+K18+L18+M18+N18+O18+P18</f>
        <v>25000</v>
      </c>
      <c r="G18" s="175">
        <v>25000</v>
      </c>
      <c r="H18" s="175"/>
      <c r="I18" s="175"/>
      <c r="J18" s="175"/>
      <c r="K18" s="175"/>
      <c r="L18" s="175"/>
      <c r="M18" s="175"/>
      <c r="N18" s="175"/>
      <c r="O18" s="175"/>
      <c r="P18" s="175"/>
    </row>
    <row r="19" spans="1:16" ht="24" customHeight="1">
      <c r="A19" s="240"/>
      <c r="B19" s="240">
        <v>852</v>
      </c>
      <c r="C19" s="240"/>
      <c r="D19" s="240"/>
      <c r="E19" s="241" t="s">
        <v>205</v>
      </c>
      <c r="F19" s="242">
        <f>F20</f>
        <v>470000</v>
      </c>
      <c r="G19" s="242">
        <f aca="true" t="shared" si="4" ref="G19:P19">G20</f>
        <v>470000</v>
      </c>
      <c r="H19" s="242">
        <f t="shared" si="4"/>
        <v>0</v>
      </c>
      <c r="I19" s="242">
        <f t="shared" si="4"/>
        <v>0</v>
      </c>
      <c r="J19" s="242">
        <f t="shared" si="4"/>
        <v>0</v>
      </c>
      <c r="K19" s="242">
        <f t="shared" si="4"/>
        <v>0</v>
      </c>
      <c r="L19" s="242">
        <f t="shared" si="4"/>
        <v>0</v>
      </c>
      <c r="M19" s="242">
        <f t="shared" si="4"/>
        <v>0</v>
      </c>
      <c r="N19" s="242">
        <f t="shared" si="4"/>
        <v>0</v>
      </c>
      <c r="O19" s="242">
        <f t="shared" si="4"/>
        <v>0</v>
      </c>
      <c r="P19" s="242">
        <f t="shared" si="4"/>
        <v>0</v>
      </c>
    </row>
    <row r="20" spans="1:16" ht="66.75" customHeight="1">
      <c r="A20" s="174" t="s">
        <v>70</v>
      </c>
      <c r="B20" s="174">
        <v>852</v>
      </c>
      <c r="C20" s="174">
        <v>85201</v>
      </c>
      <c r="D20" s="174">
        <v>6050</v>
      </c>
      <c r="E20" s="173" t="s">
        <v>396</v>
      </c>
      <c r="F20" s="175">
        <f>G20+H20+I20+J20+K20+L20+M20+N20+O20+P20</f>
        <v>470000</v>
      </c>
      <c r="G20" s="175">
        <v>470000</v>
      </c>
      <c r="H20" s="196">
        <v>0</v>
      </c>
      <c r="I20" s="196">
        <v>0</v>
      </c>
      <c r="J20" s="196">
        <v>0</v>
      </c>
      <c r="K20" s="196">
        <v>0</v>
      </c>
      <c r="L20" s="196">
        <v>0</v>
      </c>
      <c r="M20" s="196">
        <v>0</v>
      </c>
      <c r="N20" s="196">
        <v>0</v>
      </c>
      <c r="O20" s="196">
        <v>0</v>
      </c>
      <c r="P20" s="175">
        <v>0</v>
      </c>
    </row>
    <row r="21" spans="1:16" ht="24.75" customHeight="1">
      <c r="A21" s="363" t="s">
        <v>45</v>
      </c>
      <c r="B21" s="363"/>
      <c r="C21" s="363"/>
      <c r="D21" s="363"/>
      <c r="E21" s="363"/>
      <c r="F21" s="243">
        <f>F8+F15+F19</f>
        <v>2980000</v>
      </c>
      <c r="G21" s="243">
        <f aca="true" t="shared" si="5" ref="G21:P21">G8+G15+G19</f>
        <v>2350000</v>
      </c>
      <c r="H21" s="243">
        <f t="shared" si="5"/>
        <v>600000</v>
      </c>
      <c r="I21" s="243">
        <f t="shared" si="5"/>
        <v>30000</v>
      </c>
      <c r="J21" s="243">
        <f t="shared" si="5"/>
        <v>0</v>
      </c>
      <c r="K21" s="243">
        <f t="shared" si="5"/>
        <v>0</v>
      </c>
      <c r="L21" s="243">
        <f t="shared" si="5"/>
        <v>0</v>
      </c>
      <c r="M21" s="243">
        <f t="shared" si="5"/>
        <v>0</v>
      </c>
      <c r="N21" s="243">
        <f t="shared" si="5"/>
        <v>0</v>
      </c>
      <c r="O21" s="243">
        <f t="shared" si="5"/>
        <v>0</v>
      </c>
      <c r="P21" s="243">
        <f t="shared" si="5"/>
        <v>0</v>
      </c>
    </row>
    <row r="22" spans="1:16" ht="15" customHeight="1">
      <c r="A22" s="364" t="s">
        <v>90</v>
      </c>
      <c r="B22" s="364"/>
      <c r="C22" s="364"/>
      <c r="D22" s="364"/>
      <c r="E22" s="364"/>
      <c r="F22" s="364"/>
      <c r="G22" s="364"/>
      <c r="H22" s="364"/>
      <c r="I22" s="364"/>
      <c r="J22" s="364"/>
      <c r="K22" s="364"/>
      <c r="L22" s="364"/>
      <c r="M22" s="364"/>
      <c r="N22" s="364"/>
      <c r="O22" s="364"/>
      <c r="P22" s="364"/>
    </row>
    <row r="23" spans="1:16" ht="28.5" customHeight="1">
      <c r="A23" s="365" t="s">
        <v>46</v>
      </c>
      <c r="B23" s="365"/>
      <c r="C23" s="365"/>
      <c r="D23" s="365"/>
      <c r="E23" s="365"/>
      <c r="F23" s="365"/>
      <c r="G23" s="365"/>
      <c r="H23" s="365"/>
      <c r="I23" s="365"/>
      <c r="J23" s="365"/>
      <c r="K23" s="365"/>
      <c r="L23" s="365"/>
      <c r="M23" s="365"/>
      <c r="N23" s="365"/>
      <c r="O23" s="365"/>
      <c r="P23" s="365"/>
    </row>
    <row r="24" spans="1:16" ht="12.75" customHeight="1">
      <c r="A24" s="366" t="s">
        <v>66</v>
      </c>
      <c r="B24" s="366" t="s">
        <v>51</v>
      </c>
      <c r="C24" s="366" t="s">
        <v>81</v>
      </c>
      <c r="D24" s="366" t="s">
        <v>53</v>
      </c>
      <c r="E24" s="355" t="s">
        <v>82</v>
      </c>
      <c r="F24" s="370" t="s">
        <v>83</v>
      </c>
      <c r="G24" s="370"/>
      <c r="H24" s="370"/>
      <c r="I24" s="370"/>
      <c r="J24" s="370"/>
      <c r="K24" s="370"/>
      <c r="L24" s="370"/>
      <c r="M24" s="370"/>
      <c r="N24" s="370"/>
      <c r="O24" s="370"/>
      <c r="P24" s="370"/>
    </row>
    <row r="25" spans="1:16" ht="12.75" customHeight="1">
      <c r="A25" s="367"/>
      <c r="B25" s="367"/>
      <c r="C25" s="367"/>
      <c r="D25" s="367"/>
      <c r="E25" s="369"/>
      <c r="F25" s="355" t="s">
        <v>293</v>
      </c>
      <c r="G25" s="357" t="s">
        <v>30</v>
      </c>
      <c r="H25" s="358"/>
      <c r="I25" s="358"/>
      <c r="J25" s="358"/>
      <c r="K25" s="358"/>
      <c r="L25" s="358"/>
      <c r="M25" s="358"/>
      <c r="N25" s="358"/>
      <c r="O25" s="358"/>
      <c r="P25" s="359"/>
    </row>
    <row r="26" spans="1:16" ht="30" customHeight="1">
      <c r="A26" s="368"/>
      <c r="B26" s="368"/>
      <c r="C26" s="368"/>
      <c r="D26" s="368"/>
      <c r="E26" s="356"/>
      <c r="F26" s="356"/>
      <c r="G26" s="231" t="s">
        <v>327</v>
      </c>
      <c r="H26" s="231" t="s">
        <v>388</v>
      </c>
      <c r="I26" s="231" t="s">
        <v>389</v>
      </c>
      <c r="J26" s="231" t="s">
        <v>390</v>
      </c>
      <c r="K26" s="231" t="s">
        <v>391</v>
      </c>
      <c r="L26" s="231" t="s">
        <v>392</v>
      </c>
      <c r="M26" s="231" t="s">
        <v>393</v>
      </c>
      <c r="N26" s="231" t="s">
        <v>394</v>
      </c>
      <c r="O26" s="231" t="s">
        <v>397</v>
      </c>
      <c r="P26" s="231" t="s">
        <v>31</v>
      </c>
    </row>
    <row r="27" spans="1:16" s="37" customFormat="1" ht="44.25" customHeight="1">
      <c r="A27" s="36" t="s">
        <v>70</v>
      </c>
      <c r="B27" s="174">
        <v>754</v>
      </c>
      <c r="C27" s="174">
        <v>75404</v>
      </c>
      <c r="D27" s="174">
        <v>6170</v>
      </c>
      <c r="E27" s="244" t="s">
        <v>398</v>
      </c>
      <c r="F27" s="175">
        <f>G27+H27+I27+J27+K27+L27+M27+N27+O27+P27</f>
        <v>150000</v>
      </c>
      <c r="G27" s="191">
        <v>150000</v>
      </c>
      <c r="H27" s="191">
        <v>0</v>
      </c>
      <c r="I27" s="191">
        <v>0</v>
      </c>
      <c r="J27" s="191">
        <v>0</v>
      </c>
      <c r="K27" s="191">
        <v>0</v>
      </c>
      <c r="L27" s="191">
        <v>0</v>
      </c>
      <c r="M27" s="191">
        <v>0</v>
      </c>
      <c r="N27" s="191">
        <v>0</v>
      </c>
      <c r="O27" s="191">
        <v>0</v>
      </c>
      <c r="P27" s="191">
        <v>0</v>
      </c>
    </row>
    <row r="28" spans="1:16" ht="19.5" customHeight="1">
      <c r="A28" s="360" t="s">
        <v>45</v>
      </c>
      <c r="B28" s="360"/>
      <c r="C28" s="360"/>
      <c r="D28" s="360"/>
      <c r="E28" s="360"/>
      <c r="F28" s="245">
        <f aca="true" t="shared" si="6" ref="F28:P28">SUM(F27:F27)</f>
        <v>150000</v>
      </c>
      <c r="G28" s="245">
        <f t="shared" si="6"/>
        <v>150000</v>
      </c>
      <c r="H28" s="245">
        <f t="shared" si="6"/>
        <v>0</v>
      </c>
      <c r="I28" s="245">
        <f t="shared" si="6"/>
        <v>0</v>
      </c>
      <c r="J28" s="245">
        <f t="shared" si="6"/>
        <v>0</v>
      </c>
      <c r="K28" s="245">
        <f t="shared" si="6"/>
        <v>0</v>
      </c>
      <c r="L28" s="245">
        <f t="shared" si="6"/>
        <v>0</v>
      </c>
      <c r="M28" s="245">
        <f t="shared" si="6"/>
        <v>0</v>
      </c>
      <c r="N28" s="245">
        <f t="shared" si="6"/>
        <v>0</v>
      </c>
      <c r="O28" s="245">
        <f t="shared" si="6"/>
        <v>0</v>
      </c>
      <c r="P28" s="245">
        <f t="shared" si="6"/>
        <v>0</v>
      </c>
    </row>
    <row r="29" spans="1:16" ht="12.75">
      <c r="A29" s="246"/>
      <c r="B29" s="246"/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</row>
    <row r="30" spans="1:16" ht="22.5" customHeight="1">
      <c r="A30" s="361" t="s">
        <v>32</v>
      </c>
      <c r="B30" s="361"/>
      <c r="C30" s="361"/>
      <c r="D30" s="361"/>
      <c r="E30" s="361"/>
      <c r="F30" s="247">
        <f>F21</f>
        <v>2980000</v>
      </c>
      <c r="G30" s="247">
        <f aca="true" t="shared" si="7" ref="G30:P30">G21</f>
        <v>2350000</v>
      </c>
      <c r="H30" s="247">
        <f t="shared" si="7"/>
        <v>600000</v>
      </c>
      <c r="I30" s="247">
        <f t="shared" si="7"/>
        <v>30000</v>
      </c>
      <c r="J30" s="247">
        <f t="shared" si="7"/>
        <v>0</v>
      </c>
      <c r="K30" s="247">
        <f t="shared" si="7"/>
        <v>0</v>
      </c>
      <c r="L30" s="247">
        <f t="shared" si="7"/>
        <v>0</v>
      </c>
      <c r="M30" s="247">
        <f t="shared" si="7"/>
        <v>0</v>
      </c>
      <c r="N30" s="247">
        <f t="shared" si="7"/>
        <v>0</v>
      </c>
      <c r="O30" s="247">
        <f t="shared" si="7"/>
        <v>0</v>
      </c>
      <c r="P30" s="247">
        <f t="shared" si="7"/>
        <v>0</v>
      </c>
    </row>
    <row r="31" spans="1:16" ht="21.75" customHeight="1">
      <c r="A31" s="361" t="s">
        <v>46</v>
      </c>
      <c r="B31" s="361"/>
      <c r="C31" s="361"/>
      <c r="D31" s="361"/>
      <c r="E31" s="361"/>
      <c r="F31" s="247">
        <f>F28</f>
        <v>150000</v>
      </c>
      <c r="G31" s="247">
        <f>G28</f>
        <v>150000</v>
      </c>
      <c r="H31" s="247">
        <f>H28</f>
        <v>0</v>
      </c>
      <c r="I31" s="247">
        <f aca="true" t="shared" si="8" ref="I31:P31">I28</f>
        <v>0</v>
      </c>
      <c r="J31" s="247">
        <f t="shared" si="8"/>
        <v>0</v>
      </c>
      <c r="K31" s="247">
        <f t="shared" si="8"/>
        <v>0</v>
      </c>
      <c r="L31" s="247">
        <f t="shared" si="8"/>
        <v>0</v>
      </c>
      <c r="M31" s="247">
        <f t="shared" si="8"/>
        <v>0</v>
      </c>
      <c r="N31" s="247">
        <f t="shared" si="8"/>
        <v>0</v>
      </c>
      <c r="O31" s="247">
        <f t="shared" si="8"/>
        <v>0</v>
      </c>
      <c r="P31" s="247">
        <f t="shared" si="8"/>
        <v>0</v>
      </c>
    </row>
    <row r="32" spans="1:16" ht="18.75" customHeight="1">
      <c r="A32" s="361" t="s">
        <v>299</v>
      </c>
      <c r="B32" s="361"/>
      <c r="C32" s="361"/>
      <c r="D32" s="361"/>
      <c r="E32" s="361"/>
      <c r="F32" s="247">
        <f>SUM(F30:F31)</f>
        <v>3130000</v>
      </c>
      <c r="G32" s="247">
        <f>SUM(G30:G31)</f>
        <v>2500000</v>
      </c>
      <c r="H32" s="247">
        <f>SUM(H30:H31)</f>
        <v>600000</v>
      </c>
      <c r="I32" s="247">
        <f aca="true" t="shared" si="9" ref="I32:P32">SUM(I30:I31)</f>
        <v>30000</v>
      </c>
      <c r="J32" s="247">
        <f t="shared" si="9"/>
        <v>0</v>
      </c>
      <c r="K32" s="247">
        <f t="shared" si="9"/>
        <v>0</v>
      </c>
      <c r="L32" s="247">
        <f t="shared" si="9"/>
        <v>0</v>
      </c>
      <c r="M32" s="247">
        <f t="shared" si="9"/>
        <v>0</v>
      </c>
      <c r="N32" s="247">
        <f t="shared" si="9"/>
        <v>0</v>
      </c>
      <c r="O32" s="247">
        <f t="shared" si="9"/>
        <v>0</v>
      </c>
      <c r="P32" s="247">
        <f t="shared" si="9"/>
        <v>0</v>
      </c>
    </row>
    <row r="33" spans="7:15" ht="21" customHeight="1">
      <c r="G33" s="351">
        <f>G32+H32+I32+J32+K32+L32+M32+N32+O32</f>
        <v>3130000</v>
      </c>
      <c r="H33" s="352"/>
      <c r="I33" s="248"/>
      <c r="J33" s="248"/>
      <c r="K33" s="248"/>
      <c r="L33" s="248"/>
      <c r="M33" s="248"/>
      <c r="N33" s="248"/>
      <c r="O33" s="248"/>
    </row>
    <row r="51" ht="12.75" customHeight="1"/>
    <row r="249" ht="12.75">
      <c r="F249" s="37"/>
    </row>
    <row r="250" spans="1:16" ht="12.75">
      <c r="A250" s="249"/>
      <c r="B250" s="249"/>
      <c r="C250" s="249"/>
      <c r="D250" s="249"/>
      <c r="E250" s="249"/>
      <c r="F250" s="249"/>
      <c r="G250" s="249"/>
      <c r="H250" s="249"/>
      <c r="I250" s="249"/>
      <c r="J250" s="249"/>
      <c r="K250" s="249"/>
      <c r="L250" s="249"/>
      <c r="M250" s="249"/>
      <c r="N250" s="249"/>
      <c r="O250" s="249"/>
      <c r="P250" s="249"/>
    </row>
  </sheetData>
  <sheetProtection/>
  <mergeCells count="28">
    <mergeCell ref="A1:P1"/>
    <mergeCell ref="A2:P2"/>
    <mergeCell ref="A3:A5"/>
    <mergeCell ref="B3:B5"/>
    <mergeCell ref="C3:C5"/>
    <mergeCell ref="D3:D5"/>
    <mergeCell ref="E3:E5"/>
    <mergeCell ref="F3:P3"/>
    <mergeCell ref="F4:F5"/>
    <mergeCell ref="G4:P4"/>
    <mergeCell ref="A7:P7"/>
    <mergeCell ref="A21:E21"/>
    <mergeCell ref="A22:P22"/>
    <mergeCell ref="A23:P23"/>
    <mergeCell ref="A24:A26"/>
    <mergeCell ref="B24:B26"/>
    <mergeCell ref="C24:C26"/>
    <mergeCell ref="D24:D26"/>
    <mergeCell ref="E24:E26"/>
    <mergeCell ref="F24:P24"/>
    <mergeCell ref="G33:H33"/>
    <mergeCell ref="B17:B18"/>
    <mergeCell ref="F25:F26"/>
    <mergeCell ref="G25:P25"/>
    <mergeCell ref="A28:E28"/>
    <mergeCell ref="A30:E30"/>
    <mergeCell ref="A31:E31"/>
    <mergeCell ref="A32:E32"/>
  </mergeCells>
  <printOptions horizontalCentered="1"/>
  <pageMargins left="0.5511811023622047" right="0.31496062992125984" top="1.141732283464567" bottom="0.3937007874015748" header="0.4724409448818898" footer="0.5118110236220472"/>
  <pageSetup fitToHeight="4" horizontalDpi="600" verticalDpi="600" orientation="landscape" paperSize="8" scale="80" r:id="rId1"/>
  <headerFooter>
    <oddHeader xml:space="preserve">&amp;RZałącznik do uzasadnienia
do Rady  Powiatu Stargardzkiego
w Stargardzie Szczecińskim
z dnia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46" sqref="A146:D14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46" sqref="A146:D14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R90"/>
  <sheetViews>
    <sheetView showGridLines="0" zoomScalePageLayoutView="0" workbookViewId="0" topLeftCell="A1">
      <pane ySplit="6" topLeftCell="A55" activePane="bottomLeft" state="frozen"/>
      <selection pane="topLeft" activeCell="A146" sqref="A146:D146"/>
      <selection pane="bottomLeft" activeCell="F94" sqref="F94"/>
    </sheetView>
  </sheetViews>
  <sheetFormatPr defaultColWidth="9.00390625" defaultRowHeight="12.75"/>
  <cols>
    <col min="1" max="1" width="5.875" style="0" customWidth="1"/>
    <col min="2" max="2" width="8.875" style="0" bestFit="1" customWidth="1"/>
    <col min="3" max="3" width="42.75390625" style="0" customWidth="1"/>
    <col min="4" max="4" width="13.25390625" style="0" customWidth="1"/>
    <col min="5" max="5" width="12.75390625" style="5" customWidth="1"/>
    <col min="6" max="6" width="13.00390625" style="5" customWidth="1"/>
    <col min="7" max="7" width="11.75390625" style="5" customWidth="1"/>
    <col min="8" max="8" width="10.75390625" style="5" customWidth="1"/>
    <col min="9" max="9" width="10.375" style="5" customWidth="1"/>
    <col min="10" max="10" width="12.875" style="5" customWidth="1"/>
    <col min="11" max="11" width="9.625" style="5" customWidth="1"/>
    <col min="12" max="12" width="10.875" style="5" customWidth="1"/>
    <col min="13" max="13" width="12.625" style="5" customWidth="1"/>
    <col min="14" max="15" width="12.125" style="169" customWidth="1"/>
    <col min="16" max="16" width="11.375" style="169" customWidth="1"/>
    <col min="17" max="17" width="10.00390625" style="169" customWidth="1"/>
    <col min="18" max="18" width="9.25390625" style="0" customWidth="1"/>
  </cols>
  <sheetData>
    <row r="1" spans="1:18" ht="30" customHeight="1">
      <c r="A1" s="281" t="s">
        <v>349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</row>
    <row r="2" spans="1:13" ht="22.5" customHeight="1">
      <c r="A2" s="278" t="s">
        <v>50</v>
      </c>
      <c r="B2" s="278"/>
      <c r="C2" s="278"/>
      <c r="D2" s="278"/>
      <c r="E2" s="279"/>
      <c r="F2" s="279"/>
      <c r="G2" s="279"/>
      <c r="H2" s="279"/>
      <c r="I2" s="279"/>
      <c r="J2" s="279"/>
      <c r="K2" s="279"/>
      <c r="L2" s="279"/>
      <c r="M2" s="279"/>
    </row>
    <row r="3" spans="1:18" ht="12.75" customHeight="1">
      <c r="A3" s="273" t="s">
        <v>51</v>
      </c>
      <c r="B3" s="273" t="s">
        <v>59</v>
      </c>
      <c r="C3" s="273" t="s">
        <v>61</v>
      </c>
      <c r="D3" s="273" t="s">
        <v>34</v>
      </c>
      <c r="E3" s="273" t="s">
        <v>55</v>
      </c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</row>
    <row r="4" spans="1:18" ht="12" customHeight="1">
      <c r="A4" s="273"/>
      <c r="B4" s="273"/>
      <c r="C4" s="273"/>
      <c r="D4" s="273"/>
      <c r="E4" s="273" t="s">
        <v>62</v>
      </c>
      <c r="F4" s="273" t="s">
        <v>63</v>
      </c>
      <c r="G4" s="273"/>
      <c r="H4" s="273"/>
      <c r="I4" s="273"/>
      <c r="J4" s="273"/>
      <c r="K4" s="273"/>
      <c r="L4" s="273"/>
      <c r="M4" s="273" t="s">
        <v>64</v>
      </c>
      <c r="N4" s="280" t="s">
        <v>55</v>
      </c>
      <c r="O4" s="280"/>
      <c r="P4" s="280"/>
      <c r="Q4" s="280"/>
      <c r="R4" s="280"/>
    </row>
    <row r="5" spans="1:18" ht="21.75" customHeight="1">
      <c r="A5" s="273"/>
      <c r="B5" s="273"/>
      <c r="C5" s="273"/>
      <c r="D5" s="273"/>
      <c r="E5" s="273"/>
      <c r="F5" s="273" t="s">
        <v>91</v>
      </c>
      <c r="G5" s="273"/>
      <c r="H5" s="273" t="s">
        <v>92</v>
      </c>
      <c r="I5" s="286" t="s">
        <v>93</v>
      </c>
      <c r="J5" s="274" t="s">
        <v>317</v>
      </c>
      <c r="K5" s="273" t="s">
        <v>35</v>
      </c>
      <c r="L5" s="273" t="s">
        <v>65</v>
      </c>
      <c r="M5" s="273"/>
      <c r="N5" s="284" t="s">
        <v>300</v>
      </c>
      <c r="O5" s="180" t="s">
        <v>63</v>
      </c>
      <c r="P5" s="275" t="s">
        <v>340</v>
      </c>
      <c r="Q5" s="285" t="s">
        <v>303</v>
      </c>
      <c r="R5" s="282" t="s">
        <v>302</v>
      </c>
    </row>
    <row r="6" spans="1:18" ht="129" customHeight="1">
      <c r="A6" s="273"/>
      <c r="B6" s="273"/>
      <c r="C6" s="273"/>
      <c r="D6" s="273"/>
      <c r="E6" s="273"/>
      <c r="F6" s="181" t="s">
        <v>47</v>
      </c>
      <c r="G6" s="181" t="s">
        <v>28</v>
      </c>
      <c r="H6" s="273"/>
      <c r="I6" s="287"/>
      <c r="J6" s="274"/>
      <c r="K6" s="273"/>
      <c r="L6" s="273"/>
      <c r="M6" s="273"/>
      <c r="N6" s="284"/>
      <c r="O6" s="182" t="s">
        <v>301</v>
      </c>
      <c r="P6" s="276"/>
      <c r="Q6" s="285"/>
      <c r="R6" s="283"/>
    </row>
    <row r="7" spans="1:18" ht="12.7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170">
        <v>14</v>
      </c>
      <c r="O7" s="170">
        <v>15</v>
      </c>
      <c r="P7" s="170">
        <v>16</v>
      </c>
      <c r="Q7" s="170">
        <v>17</v>
      </c>
      <c r="R7" s="170">
        <v>18</v>
      </c>
    </row>
    <row r="8" spans="1:18" ht="21" customHeight="1">
      <c r="A8" s="103" t="s">
        <v>94</v>
      </c>
      <c r="B8" s="103"/>
      <c r="C8" s="104" t="s">
        <v>95</v>
      </c>
      <c r="D8" s="105">
        <f>SUM(D9)</f>
        <v>54000</v>
      </c>
      <c r="E8" s="105">
        <f aca="true" t="shared" si="0" ref="E8:R8">SUM(E9)</f>
        <v>54000</v>
      </c>
      <c r="F8" s="105">
        <f t="shared" si="0"/>
        <v>0</v>
      </c>
      <c r="G8" s="105">
        <f t="shared" si="0"/>
        <v>54000</v>
      </c>
      <c r="H8" s="105">
        <f t="shared" si="0"/>
        <v>0</v>
      </c>
      <c r="I8" s="105">
        <f t="shared" si="0"/>
        <v>0</v>
      </c>
      <c r="J8" s="105">
        <f t="shared" si="0"/>
        <v>0</v>
      </c>
      <c r="K8" s="105">
        <f t="shared" si="0"/>
        <v>0</v>
      </c>
      <c r="L8" s="105">
        <f t="shared" si="0"/>
        <v>0</v>
      </c>
      <c r="M8" s="105">
        <f t="shared" si="0"/>
        <v>0</v>
      </c>
      <c r="N8" s="105">
        <f t="shared" si="0"/>
        <v>0</v>
      </c>
      <c r="O8" s="105">
        <f t="shared" si="0"/>
        <v>0</v>
      </c>
      <c r="P8" s="105">
        <f t="shared" si="0"/>
        <v>0</v>
      </c>
      <c r="Q8" s="105">
        <f t="shared" si="0"/>
        <v>0</v>
      </c>
      <c r="R8" s="105">
        <f t="shared" si="0"/>
        <v>0</v>
      </c>
    </row>
    <row r="9" spans="1:18" ht="33.75" customHeight="1">
      <c r="A9" s="106"/>
      <c r="B9" s="107" t="s">
        <v>96</v>
      </c>
      <c r="C9" s="108" t="s">
        <v>97</v>
      </c>
      <c r="D9" s="109">
        <f>E9+M9</f>
        <v>54000</v>
      </c>
      <c r="E9" s="110">
        <f aca="true" t="shared" si="1" ref="E9:E70">SUM(F9:L9)</f>
        <v>54000</v>
      </c>
      <c r="F9" s="110">
        <v>0</v>
      </c>
      <c r="G9" s="110">
        <v>54000</v>
      </c>
      <c r="H9" s="110">
        <v>0</v>
      </c>
      <c r="I9" s="110">
        <v>0</v>
      </c>
      <c r="J9" s="110">
        <v>0</v>
      </c>
      <c r="K9" s="110">
        <v>0</v>
      </c>
      <c r="L9" s="110">
        <v>0</v>
      </c>
      <c r="M9" s="110">
        <f>N9+P9+Q9+R9</f>
        <v>0</v>
      </c>
      <c r="N9" s="183">
        <v>0</v>
      </c>
      <c r="O9" s="183">
        <v>0</v>
      </c>
      <c r="P9" s="183">
        <v>0</v>
      </c>
      <c r="Q9" s="183">
        <v>0</v>
      </c>
      <c r="R9" s="183">
        <v>0</v>
      </c>
    </row>
    <row r="10" spans="1:18" ht="17.25" customHeight="1">
      <c r="A10" s="103" t="s">
        <v>100</v>
      </c>
      <c r="B10" s="103"/>
      <c r="C10" s="104" t="s">
        <v>101</v>
      </c>
      <c r="D10" s="105">
        <f>SUM(D11:D12)</f>
        <v>152000</v>
      </c>
      <c r="E10" s="105">
        <f aca="true" t="shared" si="2" ref="E10:R10">SUM(E11:E12)</f>
        <v>152000</v>
      </c>
      <c r="F10" s="105">
        <f t="shared" si="2"/>
        <v>0</v>
      </c>
      <c r="G10" s="105">
        <f t="shared" si="2"/>
        <v>74000</v>
      </c>
      <c r="H10" s="105">
        <f t="shared" si="2"/>
        <v>0</v>
      </c>
      <c r="I10" s="105">
        <f t="shared" si="2"/>
        <v>78000</v>
      </c>
      <c r="J10" s="105">
        <f t="shared" si="2"/>
        <v>0</v>
      </c>
      <c r="K10" s="105">
        <f t="shared" si="2"/>
        <v>0</v>
      </c>
      <c r="L10" s="105">
        <f t="shared" si="2"/>
        <v>0</v>
      </c>
      <c r="M10" s="105">
        <f t="shared" si="2"/>
        <v>0</v>
      </c>
      <c r="N10" s="105">
        <f t="shared" si="2"/>
        <v>0</v>
      </c>
      <c r="O10" s="105">
        <f t="shared" si="2"/>
        <v>0</v>
      </c>
      <c r="P10" s="105">
        <f t="shared" si="2"/>
        <v>0</v>
      </c>
      <c r="Q10" s="105">
        <f t="shared" si="2"/>
        <v>0</v>
      </c>
      <c r="R10" s="105">
        <f t="shared" si="2"/>
        <v>0</v>
      </c>
    </row>
    <row r="11" spans="1:18" ht="19.5" customHeight="1">
      <c r="A11" s="106"/>
      <c r="B11" s="107" t="s">
        <v>102</v>
      </c>
      <c r="C11" s="108" t="s">
        <v>103</v>
      </c>
      <c r="D11" s="109">
        <f aca="true" t="shared" si="3" ref="D11:D35">E11+M11</f>
        <v>100000</v>
      </c>
      <c r="E11" s="110">
        <f t="shared" si="1"/>
        <v>100000</v>
      </c>
      <c r="F11" s="110">
        <v>0</v>
      </c>
      <c r="G11" s="110">
        <v>22000</v>
      </c>
      <c r="H11" s="110">
        <v>0</v>
      </c>
      <c r="I11" s="110">
        <v>78000</v>
      </c>
      <c r="J11" s="110">
        <v>0</v>
      </c>
      <c r="K11" s="110">
        <v>0</v>
      </c>
      <c r="L11" s="110">
        <v>0</v>
      </c>
      <c r="M11" s="110">
        <f aca="true" t="shared" si="4" ref="M11:M80">N11+P11+Q11+R11</f>
        <v>0</v>
      </c>
      <c r="N11" s="110">
        <f>O11+Q11+R11+S11</f>
        <v>0</v>
      </c>
      <c r="O11" s="183">
        <v>0</v>
      </c>
      <c r="P11" s="183">
        <v>0</v>
      </c>
      <c r="Q11" s="183">
        <v>0</v>
      </c>
      <c r="R11" s="183">
        <v>0</v>
      </c>
    </row>
    <row r="12" spans="1:18" ht="19.5" customHeight="1">
      <c r="A12" s="106"/>
      <c r="B12" s="107" t="s">
        <v>249</v>
      </c>
      <c r="C12" s="108" t="s">
        <v>250</v>
      </c>
      <c r="D12" s="109">
        <f t="shared" si="3"/>
        <v>52000</v>
      </c>
      <c r="E12" s="110">
        <f t="shared" si="1"/>
        <v>52000</v>
      </c>
      <c r="F12" s="110">
        <v>0</v>
      </c>
      <c r="G12" s="110">
        <v>52000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f t="shared" si="4"/>
        <v>0</v>
      </c>
      <c r="N12" s="110">
        <f>O12+Q12+R12+S12</f>
        <v>0</v>
      </c>
      <c r="O12" s="183">
        <v>0</v>
      </c>
      <c r="P12" s="183">
        <v>0</v>
      </c>
      <c r="Q12" s="183">
        <v>0</v>
      </c>
      <c r="R12" s="183">
        <v>0</v>
      </c>
    </row>
    <row r="13" spans="1:18" ht="18.75" customHeight="1">
      <c r="A13" s="103" t="s">
        <v>106</v>
      </c>
      <c r="B13" s="103"/>
      <c r="C13" s="104" t="s">
        <v>107</v>
      </c>
      <c r="D13" s="105">
        <f>SUM(D14:D15)</f>
        <v>8862160</v>
      </c>
      <c r="E13" s="105">
        <f aca="true" t="shared" si="5" ref="E13:R13">SUM(E14:E15)</f>
        <v>6557160</v>
      </c>
      <c r="F13" s="105">
        <f t="shared" si="5"/>
        <v>1228900</v>
      </c>
      <c r="G13" s="105">
        <f t="shared" si="5"/>
        <v>4906315</v>
      </c>
      <c r="H13" s="105">
        <f t="shared" si="5"/>
        <v>401945</v>
      </c>
      <c r="I13" s="105">
        <f t="shared" si="5"/>
        <v>20000</v>
      </c>
      <c r="J13" s="105">
        <f t="shared" si="5"/>
        <v>0</v>
      </c>
      <c r="K13" s="105">
        <f t="shared" si="5"/>
        <v>0</v>
      </c>
      <c r="L13" s="105">
        <f t="shared" si="5"/>
        <v>0</v>
      </c>
      <c r="M13" s="105">
        <f t="shared" si="5"/>
        <v>2305000</v>
      </c>
      <c r="N13" s="105">
        <f t="shared" si="5"/>
        <v>2305000</v>
      </c>
      <c r="O13" s="105">
        <f t="shared" si="5"/>
        <v>0</v>
      </c>
      <c r="P13" s="105">
        <f t="shared" si="5"/>
        <v>0</v>
      </c>
      <c r="Q13" s="105">
        <f t="shared" si="5"/>
        <v>0</v>
      </c>
      <c r="R13" s="105">
        <f t="shared" si="5"/>
        <v>0</v>
      </c>
    </row>
    <row r="14" spans="1:18" ht="19.5" customHeight="1">
      <c r="A14" s="106"/>
      <c r="B14" s="107" t="s">
        <v>108</v>
      </c>
      <c r="C14" s="108" t="s">
        <v>109</v>
      </c>
      <c r="D14" s="109">
        <f t="shared" si="3"/>
        <v>8862160</v>
      </c>
      <c r="E14" s="110">
        <f t="shared" si="1"/>
        <v>6557160</v>
      </c>
      <c r="F14" s="110">
        <v>1228900</v>
      </c>
      <c r="G14" s="110">
        <v>4906315</v>
      </c>
      <c r="H14" s="110">
        <v>401945</v>
      </c>
      <c r="I14" s="110">
        <v>20000</v>
      </c>
      <c r="J14" s="110">
        <v>0</v>
      </c>
      <c r="K14" s="110">
        <v>0</v>
      </c>
      <c r="L14" s="110">
        <v>0</v>
      </c>
      <c r="M14" s="110">
        <f t="shared" si="4"/>
        <v>2305000</v>
      </c>
      <c r="N14" s="110">
        <v>2305000</v>
      </c>
      <c r="O14" s="183">
        <v>0</v>
      </c>
      <c r="P14" s="183">
        <v>0</v>
      </c>
      <c r="Q14" s="183">
        <v>0</v>
      </c>
      <c r="R14" s="183">
        <v>0</v>
      </c>
    </row>
    <row r="15" spans="1:18" ht="19.5" customHeight="1">
      <c r="A15" s="106"/>
      <c r="B15" s="107" t="s">
        <v>251</v>
      </c>
      <c r="C15" s="108" t="s">
        <v>123</v>
      </c>
      <c r="D15" s="109">
        <f t="shared" si="3"/>
        <v>0</v>
      </c>
      <c r="E15" s="110">
        <f t="shared" si="1"/>
        <v>0</v>
      </c>
      <c r="F15" s="110">
        <v>0</v>
      </c>
      <c r="G15" s="110">
        <v>0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  <c r="M15" s="110">
        <f t="shared" si="4"/>
        <v>0</v>
      </c>
      <c r="N15" s="110">
        <f>O15+Q15+R15+S15</f>
        <v>0</v>
      </c>
      <c r="O15" s="183">
        <v>0</v>
      </c>
      <c r="P15" s="183">
        <v>0</v>
      </c>
      <c r="Q15" s="183">
        <v>0</v>
      </c>
      <c r="R15" s="183">
        <v>0</v>
      </c>
    </row>
    <row r="16" spans="1:18" s="82" customFormat="1" ht="18" customHeight="1">
      <c r="A16" s="111" t="s">
        <v>252</v>
      </c>
      <c r="B16" s="111"/>
      <c r="C16" s="112" t="s">
        <v>253</v>
      </c>
      <c r="D16" s="113">
        <f>SUM(D17)</f>
        <v>181250</v>
      </c>
      <c r="E16" s="113">
        <f aca="true" t="shared" si="6" ref="E16:R16">SUM(E17)</f>
        <v>181250</v>
      </c>
      <c r="F16" s="113">
        <f t="shared" si="6"/>
        <v>0</v>
      </c>
      <c r="G16" s="113">
        <f t="shared" si="6"/>
        <v>181250</v>
      </c>
      <c r="H16" s="113">
        <f t="shared" si="6"/>
        <v>0</v>
      </c>
      <c r="I16" s="113">
        <f t="shared" si="6"/>
        <v>0</v>
      </c>
      <c r="J16" s="113">
        <f t="shared" si="6"/>
        <v>0</v>
      </c>
      <c r="K16" s="113">
        <f t="shared" si="6"/>
        <v>0</v>
      </c>
      <c r="L16" s="113">
        <f t="shared" si="6"/>
        <v>0</v>
      </c>
      <c r="M16" s="113">
        <f t="shared" si="6"/>
        <v>0</v>
      </c>
      <c r="N16" s="113">
        <f t="shared" si="6"/>
        <v>0</v>
      </c>
      <c r="O16" s="113">
        <f t="shared" si="6"/>
        <v>0</v>
      </c>
      <c r="P16" s="113">
        <f t="shared" si="6"/>
        <v>0</v>
      </c>
      <c r="Q16" s="113">
        <f t="shared" si="6"/>
        <v>0</v>
      </c>
      <c r="R16" s="113">
        <f t="shared" si="6"/>
        <v>0</v>
      </c>
    </row>
    <row r="17" spans="1:18" ht="20.25" customHeight="1">
      <c r="A17" s="106"/>
      <c r="B17" s="107" t="s">
        <v>254</v>
      </c>
      <c r="C17" s="108" t="s">
        <v>197</v>
      </c>
      <c r="D17" s="109">
        <f t="shared" si="3"/>
        <v>181250</v>
      </c>
      <c r="E17" s="110">
        <f t="shared" si="1"/>
        <v>181250</v>
      </c>
      <c r="F17" s="110">
        <v>0</v>
      </c>
      <c r="G17" s="110">
        <v>181250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  <c r="M17" s="110">
        <f t="shared" si="4"/>
        <v>0</v>
      </c>
      <c r="N17" s="183">
        <v>0</v>
      </c>
      <c r="O17" s="183">
        <v>0</v>
      </c>
      <c r="P17" s="183">
        <v>0</v>
      </c>
      <c r="Q17" s="183">
        <v>0</v>
      </c>
      <c r="R17" s="183">
        <v>0</v>
      </c>
    </row>
    <row r="18" spans="1:18" ht="21" customHeight="1">
      <c r="A18" s="103" t="s">
        <v>231</v>
      </c>
      <c r="B18" s="103"/>
      <c r="C18" s="104" t="s">
        <v>126</v>
      </c>
      <c r="D18" s="105">
        <f>SUM(D19)</f>
        <v>471300</v>
      </c>
      <c r="E18" s="105">
        <f aca="true" t="shared" si="7" ref="E18:R18">SUM(E19)</f>
        <v>471300</v>
      </c>
      <c r="F18" s="105">
        <f t="shared" si="7"/>
        <v>9200</v>
      </c>
      <c r="G18" s="105">
        <f t="shared" si="7"/>
        <v>462100</v>
      </c>
      <c r="H18" s="105">
        <f t="shared" si="7"/>
        <v>0</v>
      </c>
      <c r="I18" s="105">
        <f t="shared" si="7"/>
        <v>0</v>
      </c>
      <c r="J18" s="105">
        <f t="shared" si="7"/>
        <v>0</v>
      </c>
      <c r="K18" s="105">
        <f t="shared" si="7"/>
        <v>0</v>
      </c>
      <c r="L18" s="105">
        <f t="shared" si="7"/>
        <v>0</v>
      </c>
      <c r="M18" s="105">
        <f t="shared" si="7"/>
        <v>0</v>
      </c>
      <c r="N18" s="105">
        <f t="shared" si="7"/>
        <v>0</v>
      </c>
      <c r="O18" s="105">
        <f t="shared" si="7"/>
        <v>0</v>
      </c>
      <c r="P18" s="105">
        <f t="shared" si="7"/>
        <v>0</v>
      </c>
      <c r="Q18" s="105">
        <f t="shared" si="7"/>
        <v>0</v>
      </c>
      <c r="R18" s="105">
        <f t="shared" si="7"/>
        <v>0</v>
      </c>
    </row>
    <row r="19" spans="1:18" ht="19.5" customHeight="1">
      <c r="A19" s="179"/>
      <c r="B19" s="107" t="s">
        <v>232</v>
      </c>
      <c r="C19" s="108" t="s">
        <v>127</v>
      </c>
      <c r="D19" s="109">
        <f t="shared" si="3"/>
        <v>471300</v>
      </c>
      <c r="E19" s="110">
        <f t="shared" si="1"/>
        <v>471300</v>
      </c>
      <c r="F19" s="110">
        <v>9200</v>
      </c>
      <c r="G19" s="110">
        <v>462100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  <c r="M19" s="110">
        <v>0</v>
      </c>
      <c r="N19" s="183">
        <v>0</v>
      </c>
      <c r="O19" s="183">
        <v>0</v>
      </c>
      <c r="P19" s="183">
        <v>0</v>
      </c>
      <c r="Q19" s="183">
        <v>0</v>
      </c>
      <c r="R19" s="183">
        <v>0</v>
      </c>
    </row>
    <row r="20" spans="1:18" ht="18" customHeight="1">
      <c r="A20" s="103" t="s">
        <v>132</v>
      </c>
      <c r="B20" s="103"/>
      <c r="C20" s="104" t="s">
        <v>133</v>
      </c>
      <c r="D20" s="105">
        <f aca="true" t="shared" si="8" ref="D20:R20">SUM(D21:D24)</f>
        <v>2121000</v>
      </c>
      <c r="E20" s="105">
        <f t="shared" si="8"/>
        <v>2121000</v>
      </c>
      <c r="F20" s="105">
        <f t="shared" si="8"/>
        <v>1480716</v>
      </c>
      <c r="G20" s="105">
        <f t="shared" si="8"/>
        <v>636184</v>
      </c>
      <c r="H20" s="105">
        <f t="shared" si="8"/>
        <v>0</v>
      </c>
      <c r="I20" s="105">
        <f t="shared" si="8"/>
        <v>4100</v>
      </c>
      <c r="J20" s="105">
        <f t="shared" si="8"/>
        <v>0</v>
      </c>
      <c r="K20" s="105">
        <f t="shared" si="8"/>
        <v>0</v>
      </c>
      <c r="L20" s="105">
        <f t="shared" si="8"/>
        <v>0</v>
      </c>
      <c r="M20" s="105">
        <f t="shared" si="8"/>
        <v>0</v>
      </c>
      <c r="N20" s="105">
        <f t="shared" si="8"/>
        <v>0</v>
      </c>
      <c r="O20" s="105">
        <f t="shared" si="8"/>
        <v>0</v>
      </c>
      <c r="P20" s="105">
        <f t="shared" si="8"/>
        <v>0</v>
      </c>
      <c r="Q20" s="105">
        <f t="shared" si="8"/>
        <v>0</v>
      </c>
      <c r="R20" s="105">
        <f t="shared" si="8"/>
        <v>0</v>
      </c>
    </row>
    <row r="21" spans="1:18" ht="31.5" customHeight="1">
      <c r="A21" s="106"/>
      <c r="B21" s="107" t="s">
        <v>134</v>
      </c>
      <c r="C21" s="108" t="s">
        <v>294</v>
      </c>
      <c r="D21" s="109">
        <f t="shared" si="3"/>
        <v>1690000</v>
      </c>
      <c r="E21" s="110">
        <f t="shared" si="1"/>
        <v>1690000</v>
      </c>
      <c r="F21" s="110">
        <v>1160500</v>
      </c>
      <c r="G21" s="110">
        <v>525800</v>
      </c>
      <c r="H21" s="114">
        <v>0</v>
      </c>
      <c r="I21" s="110">
        <v>3700</v>
      </c>
      <c r="J21" s="110">
        <v>0</v>
      </c>
      <c r="K21" s="110">
        <v>0</v>
      </c>
      <c r="L21" s="110">
        <v>0</v>
      </c>
      <c r="M21" s="110">
        <f t="shared" si="4"/>
        <v>0</v>
      </c>
      <c r="N21" s="183">
        <v>0</v>
      </c>
      <c r="O21" s="183">
        <v>0</v>
      </c>
      <c r="P21" s="183">
        <v>0</v>
      </c>
      <c r="Q21" s="183">
        <v>0</v>
      </c>
      <c r="R21" s="183">
        <v>0</v>
      </c>
    </row>
    <row r="22" spans="1:18" ht="19.5" customHeight="1">
      <c r="A22" s="106"/>
      <c r="B22" s="107" t="s">
        <v>136</v>
      </c>
      <c r="C22" s="108" t="s">
        <v>137</v>
      </c>
      <c r="D22" s="109">
        <f t="shared" si="3"/>
        <v>61000</v>
      </c>
      <c r="E22" s="110">
        <f t="shared" si="1"/>
        <v>61000</v>
      </c>
      <c r="F22" s="110">
        <v>0</v>
      </c>
      <c r="G22" s="110">
        <v>61000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0">
        <f t="shared" si="4"/>
        <v>0</v>
      </c>
      <c r="N22" s="183">
        <v>0</v>
      </c>
      <c r="O22" s="183">
        <v>0</v>
      </c>
      <c r="P22" s="183"/>
      <c r="Q22" s="183">
        <v>0</v>
      </c>
      <c r="R22" s="183">
        <v>0</v>
      </c>
    </row>
    <row r="23" spans="1:18" ht="19.5" customHeight="1">
      <c r="A23" s="106"/>
      <c r="B23" s="107" t="s">
        <v>138</v>
      </c>
      <c r="C23" s="108" t="s">
        <v>139</v>
      </c>
      <c r="D23" s="109">
        <f t="shared" si="3"/>
        <v>368000</v>
      </c>
      <c r="E23" s="110">
        <f t="shared" si="1"/>
        <v>368000</v>
      </c>
      <c r="F23" s="110">
        <v>320216</v>
      </c>
      <c r="G23" s="110">
        <v>47384</v>
      </c>
      <c r="H23" s="110">
        <v>0</v>
      </c>
      <c r="I23" s="110">
        <v>400</v>
      </c>
      <c r="J23" s="110">
        <v>0</v>
      </c>
      <c r="K23" s="110">
        <v>0</v>
      </c>
      <c r="L23" s="110">
        <v>0</v>
      </c>
      <c r="M23" s="110">
        <f t="shared" si="4"/>
        <v>0</v>
      </c>
      <c r="N23" s="183">
        <v>0</v>
      </c>
      <c r="O23" s="183">
        <v>0</v>
      </c>
      <c r="P23" s="183"/>
      <c r="Q23" s="183">
        <v>0</v>
      </c>
      <c r="R23" s="183">
        <v>0</v>
      </c>
    </row>
    <row r="24" spans="1:18" ht="19.5" customHeight="1">
      <c r="A24" s="106"/>
      <c r="B24" s="107" t="s">
        <v>255</v>
      </c>
      <c r="C24" s="108" t="s">
        <v>197</v>
      </c>
      <c r="D24" s="109">
        <f t="shared" si="3"/>
        <v>2000</v>
      </c>
      <c r="E24" s="110">
        <f t="shared" si="1"/>
        <v>2000</v>
      </c>
      <c r="F24" s="110">
        <v>0</v>
      </c>
      <c r="G24" s="110">
        <v>2000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  <c r="M24" s="110">
        <f t="shared" si="4"/>
        <v>0</v>
      </c>
      <c r="N24" s="183">
        <v>0</v>
      </c>
      <c r="O24" s="183">
        <v>0</v>
      </c>
      <c r="P24" s="183"/>
      <c r="Q24" s="183">
        <v>0</v>
      </c>
      <c r="R24" s="183">
        <v>0</v>
      </c>
    </row>
    <row r="25" spans="1:18" ht="23.25" customHeight="1">
      <c r="A25" s="103" t="s">
        <v>140</v>
      </c>
      <c r="B25" s="103"/>
      <c r="C25" s="104" t="s">
        <v>141</v>
      </c>
      <c r="D25" s="115">
        <f aca="true" t="shared" si="9" ref="D25:R25">SUM(D26:D30)</f>
        <v>8122500</v>
      </c>
      <c r="E25" s="115">
        <f t="shared" si="9"/>
        <v>8122500</v>
      </c>
      <c r="F25" s="115">
        <f t="shared" si="9"/>
        <v>5289860</v>
      </c>
      <c r="G25" s="115">
        <f t="shared" si="9"/>
        <v>2404750</v>
      </c>
      <c r="H25" s="115">
        <f t="shared" si="9"/>
        <v>0</v>
      </c>
      <c r="I25" s="115">
        <f t="shared" si="9"/>
        <v>427890</v>
      </c>
      <c r="J25" s="115">
        <f t="shared" si="9"/>
        <v>0</v>
      </c>
      <c r="K25" s="115">
        <f t="shared" si="9"/>
        <v>0</v>
      </c>
      <c r="L25" s="115">
        <f t="shared" si="9"/>
        <v>0</v>
      </c>
      <c r="M25" s="115">
        <f t="shared" si="9"/>
        <v>0</v>
      </c>
      <c r="N25" s="115">
        <f t="shared" si="9"/>
        <v>0</v>
      </c>
      <c r="O25" s="115">
        <f t="shared" si="9"/>
        <v>0</v>
      </c>
      <c r="P25" s="115">
        <f t="shared" si="9"/>
        <v>0</v>
      </c>
      <c r="Q25" s="115">
        <f t="shared" si="9"/>
        <v>0</v>
      </c>
      <c r="R25" s="115">
        <f t="shared" si="9"/>
        <v>0</v>
      </c>
    </row>
    <row r="26" spans="1:18" ht="19.5" customHeight="1">
      <c r="A26" s="106"/>
      <c r="B26" s="107" t="s">
        <v>142</v>
      </c>
      <c r="C26" s="108" t="s">
        <v>143</v>
      </c>
      <c r="D26" s="109">
        <f t="shared" si="3"/>
        <v>853900</v>
      </c>
      <c r="E26" s="110">
        <f t="shared" si="1"/>
        <v>853900</v>
      </c>
      <c r="F26" s="110">
        <v>820500</v>
      </c>
      <c r="G26" s="110">
        <v>33400</v>
      </c>
      <c r="H26" s="110">
        <v>0</v>
      </c>
      <c r="I26" s="110">
        <v>0</v>
      </c>
      <c r="J26" s="110">
        <v>0</v>
      </c>
      <c r="K26" s="110">
        <v>0</v>
      </c>
      <c r="L26" s="110">
        <v>0</v>
      </c>
      <c r="M26" s="110">
        <f t="shared" si="4"/>
        <v>0</v>
      </c>
      <c r="N26" s="110">
        <v>0</v>
      </c>
      <c r="O26" s="110">
        <v>0</v>
      </c>
      <c r="P26" s="110">
        <v>0</v>
      </c>
      <c r="Q26" s="110">
        <v>0</v>
      </c>
      <c r="R26" s="110">
        <v>0</v>
      </c>
    </row>
    <row r="27" spans="1:18" ht="19.5" customHeight="1">
      <c r="A27" s="106"/>
      <c r="B27" s="107" t="s">
        <v>256</v>
      </c>
      <c r="C27" s="108" t="s">
        <v>257</v>
      </c>
      <c r="D27" s="109">
        <f t="shared" si="3"/>
        <v>466000</v>
      </c>
      <c r="E27" s="110">
        <f t="shared" si="1"/>
        <v>466000</v>
      </c>
      <c r="F27" s="110">
        <v>70460</v>
      </c>
      <c r="G27" s="110">
        <v>7400</v>
      </c>
      <c r="H27" s="110">
        <v>0</v>
      </c>
      <c r="I27" s="110">
        <v>388140</v>
      </c>
      <c r="J27" s="110">
        <v>0</v>
      </c>
      <c r="K27" s="110">
        <v>0</v>
      </c>
      <c r="L27" s="110">
        <v>0</v>
      </c>
      <c r="M27" s="110">
        <f t="shared" si="4"/>
        <v>0</v>
      </c>
      <c r="N27" s="110">
        <v>0</v>
      </c>
      <c r="O27" s="110">
        <v>0</v>
      </c>
      <c r="P27" s="110">
        <v>0</v>
      </c>
      <c r="Q27" s="110">
        <v>0</v>
      </c>
      <c r="R27" s="110">
        <v>0</v>
      </c>
    </row>
    <row r="28" spans="1:18" ht="19.5" customHeight="1">
      <c r="A28" s="106"/>
      <c r="B28" s="107" t="s">
        <v>144</v>
      </c>
      <c r="C28" s="108" t="s">
        <v>145</v>
      </c>
      <c r="D28" s="109">
        <f t="shared" si="3"/>
        <v>6694550</v>
      </c>
      <c r="E28" s="110">
        <f t="shared" si="1"/>
        <v>6694550</v>
      </c>
      <c r="F28" s="110">
        <v>4390000</v>
      </c>
      <c r="G28" s="110">
        <v>2281050</v>
      </c>
      <c r="H28" s="110">
        <v>0</v>
      </c>
      <c r="I28" s="110">
        <v>23500</v>
      </c>
      <c r="J28" s="110">
        <v>0</v>
      </c>
      <c r="K28" s="110">
        <v>0</v>
      </c>
      <c r="L28" s="110">
        <v>0</v>
      </c>
      <c r="M28" s="110">
        <f t="shared" si="4"/>
        <v>0</v>
      </c>
      <c r="N28" s="183">
        <v>0</v>
      </c>
      <c r="O28" s="183">
        <v>0</v>
      </c>
      <c r="P28" s="183">
        <v>0</v>
      </c>
      <c r="Q28" s="183">
        <v>0</v>
      </c>
      <c r="R28" s="183">
        <v>0</v>
      </c>
    </row>
    <row r="29" spans="1:18" ht="19.5" customHeight="1">
      <c r="A29" s="106"/>
      <c r="B29" s="107" t="s">
        <v>152</v>
      </c>
      <c r="C29" s="108" t="s">
        <v>229</v>
      </c>
      <c r="D29" s="109">
        <f t="shared" si="3"/>
        <v>45000</v>
      </c>
      <c r="E29" s="110">
        <f t="shared" si="1"/>
        <v>45000</v>
      </c>
      <c r="F29" s="110">
        <v>8900</v>
      </c>
      <c r="G29" s="110">
        <v>19850</v>
      </c>
      <c r="H29" s="110">
        <v>0</v>
      </c>
      <c r="I29" s="110">
        <v>16250</v>
      </c>
      <c r="J29" s="110">
        <v>0</v>
      </c>
      <c r="K29" s="110">
        <v>0</v>
      </c>
      <c r="L29" s="110">
        <v>0</v>
      </c>
      <c r="M29" s="110">
        <f t="shared" si="4"/>
        <v>0</v>
      </c>
      <c r="N29" s="110">
        <v>0</v>
      </c>
      <c r="O29" s="110">
        <v>0</v>
      </c>
      <c r="P29" s="110">
        <v>0</v>
      </c>
      <c r="Q29" s="110">
        <v>0</v>
      </c>
      <c r="R29" s="110">
        <v>0</v>
      </c>
    </row>
    <row r="30" spans="1:18" ht="33" customHeight="1">
      <c r="A30" s="106"/>
      <c r="B30" s="107" t="s">
        <v>258</v>
      </c>
      <c r="C30" s="108" t="s">
        <v>259</v>
      </c>
      <c r="D30" s="109">
        <f t="shared" si="3"/>
        <v>63050</v>
      </c>
      <c r="E30" s="110">
        <f t="shared" si="1"/>
        <v>63050</v>
      </c>
      <c r="F30" s="110">
        <v>0</v>
      </c>
      <c r="G30" s="110">
        <v>63050</v>
      </c>
      <c r="H30" s="110">
        <v>0</v>
      </c>
      <c r="I30" s="110">
        <v>0</v>
      </c>
      <c r="J30" s="110">
        <v>0</v>
      </c>
      <c r="K30" s="110">
        <v>0</v>
      </c>
      <c r="L30" s="110">
        <v>0</v>
      </c>
      <c r="M30" s="110">
        <f t="shared" si="4"/>
        <v>0</v>
      </c>
      <c r="N30" s="110">
        <v>0</v>
      </c>
      <c r="O30" s="110">
        <v>0</v>
      </c>
      <c r="P30" s="110">
        <v>0</v>
      </c>
      <c r="Q30" s="110">
        <v>0</v>
      </c>
      <c r="R30" s="110">
        <v>0</v>
      </c>
    </row>
    <row r="31" spans="1:18" ht="32.25" customHeight="1">
      <c r="A31" s="103" t="s">
        <v>155</v>
      </c>
      <c r="B31" s="103"/>
      <c r="C31" s="104" t="s">
        <v>260</v>
      </c>
      <c r="D31" s="115">
        <f>SUM(D32:D36)</f>
        <v>5915500</v>
      </c>
      <c r="E31" s="115">
        <f aca="true" t="shared" si="10" ref="E31:R31">SUM(E32:E36)</f>
        <v>5560500</v>
      </c>
      <c r="F31" s="115">
        <f t="shared" si="10"/>
        <v>4689715</v>
      </c>
      <c r="G31" s="115">
        <f t="shared" si="10"/>
        <v>570285</v>
      </c>
      <c r="H31" s="115">
        <f t="shared" si="10"/>
        <v>10000</v>
      </c>
      <c r="I31" s="115">
        <f t="shared" si="10"/>
        <v>290500</v>
      </c>
      <c r="J31" s="115">
        <f t="shared" si="10"/>
        <v>0</v>
      </c>
      <c r="K31" s="115">
        <f t="shared" si="10"/>
        <v>0</v>
      </c>
      <c r="L31" s="115">
        <f t="shared" si="10"/>
        <v>0</v>
      </c>
      <c r="M31" s="115">
        <f t="shared" si="10"/>
        <v>355000</v>
      </c>
      <c r="N31" s="115">
        <f t="shared" si="10"/>
        <v>205000</v>
      </c>
      <c r="O31" s="115">
        <f t="shared" si="10"/>
        <v>0</v>
      </c>
      <c r="P31" s="115">
        <f t="shared" si="10"/>
        <v>150000</v>
      </c>
      <c r="Q31" s="115">
        <f t="shared" si="10"/>
        <v>0</v>
      </c>
      <c r="R31" s="115">
        <f t="shared" si="10"/>
        <v>0</v>
      </c>
    </row>
    <row r="32" spans="1:18" ht="24" customHeight="1">
      <c r="A32" s="116"/>
      <c r="B32" s="117" t="s">
        <v>261</v>
      </c>
      <c r="C32" s="118" t="s">
        <v>262</v>
      </c>
      <c r="D32" s="109">
        <f t="shared" si="3"/>
        <v>150000</v>
      </c>
      <c r="E32" s="110">
        <f t="shared" si="1"/>
        <v>0</v>
      </c>
      <c r="F32" s="110">
        <v>0</v>
      </c>
      <c r="G32" s="110">
        <v>0</v>
      </c>
      <c r="H32" s="110">
        <v>0</v>
      </c>
      <c r="I32" s="110">
        <v>0</v>
      </c>
      <c r="J32" s="110">
        <v>0</v>
      </c>
      <c r="K32" s="110">
        <v>0</v>
      </c>
      <c r="L32" s="110">
        <v>0</v>
      </c>
      <c r="M32" s="110">
        <f t="shared" si="4"/>
        <v>150000</v>
      </c>
      <c r="N32" s="183">
        <v>0</v>
      </c>
      <c r="O32" s="183">
        <v>0</v>
      </c>
      <c r="P32" s="183">
        <v>150000</v>
      </c>
      <c r="Q32" s="183">
        <v>0</v>
      </c>
      <c r="R32" s="183">
        <v>0</v>
      </c>
    </row>
    <row r="33" spans="1:18" ht="28.5" customHeight="1">
      <c r="A33" s="106"/>
      <c r="B33" s="107" t="s">
        <v>157</v>
      </c>
      <c r="C33" s="108" t="s">
        <v>158</v>
      </c>
      <c r="D33" s="109">
        <f t="shared" si="3"/>
        <v>5717000</v>
      </c>
      <c r="E33" s="110">
        <f t="shared" si="1"/>
        <v>5512000</v>
      </c>
      <c r="F33" s="110">
        <v>4689715</v>
      </c>
      <c r="G33" s="110">
        <v>532285</v>
      </c>
      <c r="H33" s="110">
        <v>0</v>
      </c>
      <c r="I33" s="110">
        <v>290000</v>
      </c>
      <c r="J33" s="110">
        <v>0</v>
      </c>
      <c r="K33" s="110">
        <v>0</v>
      </c>
      <c r="L33" s="110">
        <v>0</v>
      </c>
      <c r="M33" s="110">
        <f t="shared" si="4"/>
        <v>205000</v>
      </c>
      <c r="N33" s="183">
        <v>205000</v>
      </c>
      <c r="O33" s="183">
        <v>0</v>
      </c>
      <c r="P33" s="183">
        <v>0</v>
      </c>
      <c r="Q33" s="183">
        <v>0</v>
      </c>
      <c r="R33" s="183">
        <v>0</v>
      </c>
    </row>
    <row r="34" spans="1:18" ht="28.5" customHeight="1">
      <c r="A34" s="106"/>
      <c r="B34" s="107" t="s">
        <v>350</v>
      </c>
      <c r="C34" s="108" t="s">
        <v>351</v>
      </c>
      <c r="D34" s="109">
        <f>E34+M34</f>
        <v>500</v>
      </c>
      <c r="E34" s="110">
        <f>SUM(F34:L34)</f>
        <v>500</v>
      </c>
      <c r="F34" s="110">
        <v>0</v>
      </c>
      <c r="G34" s="110">
        <v>0</v>
      </c>
      <c r="H34" s="110">
        <v>0</v>
      </c>
      <c r="I34" s="110">
        <v>500</v>
      </c>
      <c r="J34" s="110">
        <v>0</v>
      </c>
      <c r="K34" s="110">
        <v>0</v>
      </c>
      <c r="L34" s="110">
        <v>0</v>
      </c>
      <c r="M34" s="110">
        <f>N34+P34+Q34+R34</f>
        <v>0</v>
      </c>
      <c r="N34" s="183">
        <v>0</v>
      </c>
      <c r="O34" s="183">
        <v>0</v>
      </c>
      <c r="P34" s="183">
        <v>0</v>
      </c>
      <c r="Q34" s="183">
        <v>0</v>
      </c>
      <c r="R34" s="183">
        <v>0</v>
      </c>
    </row>
    <row r="35" spans="1:18" ht="19.5" customHeight="1">
      <c r="A35" s="106"/>
      <c r="B35" s="107" t="s">
        <v>263</v>
      </c>
      <c r="C35" s="108" t="s">
        <v>264</v>
      </c>
      <c r="D35" s="109">
        <f t="shared" si="3"/>
        <v>8000</v>
      </c>
      <c r="E35" s="110">
        <f t="shared" si="1"/>
        <v>8000</v>
      </c>
      <c r="F35" s="110">
        <v>0</v>
      </c>
      <c r="G35" s="110">
        <v>8000</v>
      </c>
      <c r="H35" s="110">
        <v>0</v>
      </c>
      <c r="I35" s="110">
        <v>0</v>
      </c>
      <c r="J35" s="110">
        <v>0</v>
      </c>
      <c r="K35" s="110">
        <v>0</v>
      </c>
      <c r="L35" s="110">
        <v>0</v>
      </c>
      <c r="M35" s="110">
        <f t="shared" si="4"/>
        <v>0</v>
      </c>
      <c r="N35" s="183">
        <v>0</v>
      </c>
      <c r="O35" s="183">
        <v>0</v>
      </c>
      <c r="P35" s="183">
        <v>0</v>
      </c>
      <c r="Q35" s="183">
        <v>0</v>
      </c>
      <c r="R35" s="183">
        <v>0</v>
      </c>
    </row>
    <row r="36" spans="1:18" ht="19.5" customHeight="1">
      <c r="A36" s="106"/>
      <c r="B36" s="107" t="s">
        <v>352</v>
      </c>
      <c r="C36" s="108" t="s">
        <v>197</v>
      </c>
      <c r="D36" s="109">
        <f>E36+M36</f>
        <v>40000</v>
      </c>
      <c r="E36" s="110">
        <f>SUM(F36:L36)</f>
        <v>40000</v>
      </c>
      <c r="F36" s="110">
        <v>0</v>
      </c>
      <c r="G36" s="110">
        <v>30000</v>
      </c>
      <c r="H36" s="110">
        <v>10000</v>
      </c>
      <c r="I36" s="110">
        <v>0</v>
      </c>
      <c r="J36" s="110">
        <v>0</v>
      </c>
      <c r="K36" s="110">
        <v>0</v>
      </c>
      <c r="L36" s="110">
        <v>0</v>
      </c>
      <c r="M36" s="110">
        <f>N36+P36+Q36+R36</f>
        <v>0</v>
      </c>
      <c r="N36" s="183">
        <v>0</v>
      </c>
      <c r="O36" s="183">
        <v>0</v>
      </c>
      <c r="P36" s="183">
        <v>0</v>
      </c>
      <c r="Q36" s="183">
        <v>0</v>
      </c>
      <c r="R36" s="183">
        <v>0</v>
      </c>
    </row>
    <row r="37" spans="1:18" ht="17.25" customHeight="1">
      <c r="A37" s="103" t="s">
        <v>265</v>
      </c>
      <c r="B37" s="103"/>
      <c r="C37" s="104" t="s">
        <v>266</v>
      </c>
      <c r="D37" s="115">
        <f>SUM(E37+M37)</f>
        <v>3002086</v>
      </c>
      <c r="E37" s="115">
        <f aca="true" t="shared" si="11" ref="E37:R37">SUM(E38)</f>
        <v>3002086</v>
      </c>
      <c r="F37" s="115">
        <f t="shared" si="11"/>
        <v>0</v>
      </c>
      <c r="G37" s="115">
        <f t="shared" si="11"/>
        <v>0</v>
      </c>
      <c r="H37" s="115">
        <f t="shared" si="11"/>
        <v>0</v>
      </c>
      <c r="I37" s="115">
        <f t="shared" si="11"/>
        <v>0</v>
      </c>
      <c r="J37" s="115">
        <f t="shared" si="11"/>
        <v>0</v>
      </c>
      <c r="K37" s="115">
        <f t="shared" si="11"/>
        <v>0</v>
      </c>
      <c r="L37" s="115">
        <f t="shared" si="11"/>
        <v>3002086</v>
      </c>
      <c r="M37" s="115">
        <f t="shared" si="11"/>
        <v>0</v>
      </c>
      <c r="N37" s="115">
        <f t="shared" si="11"/>
        <v>0</v>
      </c>
      <c r="O37" s="115">
        <f t="shared" si="11"/>
        <v>0</v>
      </c>
      <c r="P37" s="115">
        <v>0</v>
      </c>
      <c r="Q37" s="115">
        <f t="shared" si="11"/>
        <v>0</v>
      </c>
      <c r="R37" s="115">
        <f t="shared" si="11"/>
        <v>0</v>
      </c>
    </row>
    <row r="38" spans="1:18" ht="43.5" customHeight="1">
      <c r="A38" s="106"/>
      <c r="B38" s="107" t="s">
        <v>267</v>
      </c>
      <c r="C38" s="108" t="s">
        <v>268</v>
      </c>
      <c r="D38" s="190">
        <f>SUM(E38+M38)</f>
        <v>3002086</v>
      </c>
      <c r="E38" s="110">
        <f t="shared" si="1"/>
        <v>3002086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3002086</v>
      </c>
      <c r="M38" s="110">
        <f t="shared" si="4"/>
        <v>0</v>
      </c>
      <c r="N38" s="110">
        <v>0</v>
      </c>
      <c r="O38" s="110">
        <v>0</v>
      </c>
      <c r="P38" s="110">
        <v>0</v>
      </c>
      <c r="Q38" s="110">
        <v>0</v>
      </c>
      <c r="R38" s="110">
        <v>0</v>
      </c>
    </row>
    <row r="39" spans="1:18" ht="18.75" customHeight="1">
      <c r="A39" s="119" t="s">
        <v>178</v>
      </c>
      <c r="B39" s="119"/>
      <c r="C39" s="120" t="s">
        <v>179</v>
      </c>
      <c r="D39" s="121">
        <f>SUM(D40)</f>
        <v>1061127</v>
      </c>
      <c r="E39" s="121">
        <f aca="true" t="shared" si="12" ref="E39:R39">SUM(E40)</f>
        <v>1061127</v>
      </c>
      <c r="F39" s="121">
        <f t="shared" si="12"/>
        <v>0</v>
      </c>
      <c r="G39" s="121">
        <f t="shared" si="12"/>
        <v>1061127</v>
      </c>
      <c r="H39" s="121">
        <f t="shared" si="12"/>
        <v>0</v>
      </c>
      <c r="I39" s="121">
        <f t="shared" si="12"/>
        <v>0</v>
      </c>
      <c r="J39" s="121">
        <f t="shared" si="12"/>
        <v>0</v>
      </c>
      <c r="K39" s="121">
        <f t="shared" si="12"/>
        <v>0</v>
      </c>
      <c r="L39" s="121">
        <f t="shared" si="12"/>
        <v>0</v>
      </c>
      <c r="M39" s="121">
        <f t="shared" si="12"/>
        <v>0</v>
      </c>
      <c r="N39" s="121">
        <f t="shared" si="12"/>
        <v>0</v>
      </c>
      <c r="O39" s="121">
        <f t="shared" si="12"/>
        <v>0</v>
      </c>
      <c r="P39" s="121">
        <v>0</v>
      </c>
      <c r="Q39" s="121">
        <f t="shared" si="12"/>
        <v>0</v>
      </c>
      <c r="R39" s="121">
        <f t="shared" si="12"/>
        <v>0</v>
      </c>
    </row>
    <row r="40" spans="1:18" ht="21.75" customHeight="1">
      <c r="A40" s="106"/>
      <c r="B40" s="107" t="s">
        <v>269</v>
      </c>
      <c r="C40" s="122" t="s">
        <v>270</v>
      </c>
      <c r="D40" s="109">
        <f aca="true" t="shared" si="13" ref="D40:D87">E40+M40</f>
        <v>1061127</v>
      </c>
      <c r="E40" s="110">
        <f t="shared" si="1"/>
        <v>1061127</v>
      </c>
      <c r="F40" s="110">
        <v>0</v>
      </c>
      <c r="G40" s="110">
        <v>1061127</v>
      </c>
      <c r="H40" s="110">
        <v>0</v>
      </c>
      <c r="I40" s="110">
        <v>0</v>
      </c>
      <c r="J40" s="110">
        <v>0</v>
      </c>
      <c r="K40" s="110">
        <v>0</v>
      </c>
      <c r="L40" s="110">
        <v>0</v>
      </c>
      <c r="M40" s="110">
        <f t="shared" si="4"/>
        <v>0</v>
      </c>
      <c r="N40" s="110">
        <v>0</v>
      </c>
      <c r="O40" s="110">
        <v>0</v>
      </c>
      <c r="P40" s="110">
        <v>0</v>
      </c>
      <c r="Q40" s="110">
        <v>0</v>
      </c>
      <c r="R40" s="110">
        <v>0</v>
      </c>
    </row>
    <row r="41" spans="1:18" ht="21" customHeight="1">
      <c r="A41" s="103" t="s">
        <v>271</v>
      </c>
      <c r="B41" s="103"/>
      <c r="C41" s="104" t="s">
        <v>188</v>
      </c>
      <c r="D41" s="115">
        <f>SUM(D42:D50)</f>
        <v>42425782</v>
      </c>
      <c r="E41" s="115">
        <f aca="true" t="shared" si="14" ref="E41:R41">SUM(E42:E50)</f>
        <v>42425782</v>
      </c>
      <c r="F41" s="115">
        <f t="shared" si="14"/>
        <v>33297770</v>
      </c>
      <c r="G41" s="115">
        <f t="shared" si="14"/>
        <v>5494842</v>
      </c>
      <c r="H41" s="115">
        <f t="shared" si="14"/>
        <v>3540720</v>
      </c>
      <c r="I41" s="115">
        <f t="shared" si="14"/>
        <v>92450</v>
      </c>
      <c r="J41" s="115">
        <f t="shared" si="14"/>
        <v>0</v>
      </c>
      <c r="K41" s="115">
        <f t="shared" si="14"/>
        <v>0</v>
      </c>
      <c r="L41" s="115">
        <f t="shared" si="14"/>
        <v>0</v>
      </c>
      <c r="M41" s="115">
        <f t="shared" si="14"/>
        <v>0</v>
      </c>
      <c r="N41" s="115">
        <f t="shared" si="14"/>
        <v>0</v>
      </c>
      <c r="O41" s="115">
        <f t="shared" si="14"/>
        <v>0</v>
      </c>
      <c r="P41" s="115">
        <v>0</v>
      </c>
      <c r="Q41" s="115">
        <f t="shared" si="14"/>
        <v>0</v>
      </c>
      <c r="R41" s="115">
        <f t="shared" si="14"/>
        <v>0</v>
      </c>
    </row>
    <row r="42" spans="1:18" ht="19.5" customHeight="1">
      <c r="A42" s="106"/>
      <c r="B42" s="107" t="s">
        <v>272</v>
      </c>
      <c r="C42" s="108" t="s">
        <v>189</v>
      </c>
      <c r="D42" s="109">
        <f t="shared" si="13"/>
        <v>2355347</v>
      </c>
      <c r="E42" s="110">
        <f t="shared" si="1"/>
        <v>2355347</v>
      </c>
      <c r="F42" s="110">
        <v>2135420</v>
      </c>
      <c r="G42" s="110">
        <v>215427</v>
      </c>
      <c r="H42" s="110">
        <v>0</v>
      </c>
      <c r="I42" s="110">
        <v>4500</v>
      </c>
      <c r="J42" s="110">
        <v>0</v>
      </c>
      <c r="K42" s="110">
        <v>0</v>
      </c>
      <c r="L42" s="110">
        <v>0</v>
      </c>
      <c r="M42" s="110">
        <f t="shared" si="4"/>
        <v>0</v>
      </c>
      <c r="N42" s="183">
        <v>0</v>
      </c>
      <c r="O42" s="183">
        <v>0</v>
      </c>
      <c r="P42" s="183">
        <v>0</v>
      </c>
      <c r="Q42" s="183">
        <v>0</v>
      </c>
      <c r="R42" s="183">
        <v>0</v>
      </c>
    </row>
    <row r="43" spans="1:18" ht="19.5" customHeight="1">
      <c r="A43" s="106"/>
      <c r="B43" s="107" t="s">
        <v>273</v>
      </c>
      <c r="C43" s="108" t="s">
        <v>274</v>
      </c>
      <c r="D43" s="109">
        <f t="shared" si="13"/>
        <v>266500</v>
      </c>
      <c r="E43" s="110">
        <f t="shared" si="1"/>
        <v>266500</v>
      </c>
      <c r="F43" s="110">
        <v>217400</v>
      </c>
      <c r="G43" s="110">
        <v>47900</v>
      </c>
      <c r="H43" s="110">
        <v>0</v>
      </c>
      <c r="I43" s="110">
        <v>1200</v>
      </c>
      <c r="J43" s="110">
        <v>0</v>
      </c>
      <c r="K43" s="110">
        <v>0</v>
      </c>
      <c r="L43" s="110">
        <v>0</v>
      </c>
      <c r="M43" s="110">
        <f t="shared" si="4"/>
        <v>0</v>
      </c>
      <c r="N43" s="183">
        <v>0</v>
      </c>
      <c r="O43" s="183">
        <v>0</v>
      </c>
      <c r="P43" s="183">
        <v>0</v>
      </c>
      <c r="Q43" s="183">
        <v>0</v>
      </c>
      <c r="R43" s="183">
        <v>0</v>
      </c>
    </row>
    <row r="44" spans="1:18" ht="19.5" customHeight="1">
      <c r="A44" s="106"/>
      <c r="B44" s="107" t="s">
        <v>275</v>
      </c>
      <c r="C44" s="108" t="s">
        <v>276</v>
      </c>
      <c r="D44" s="109">
        <f t="shared" si="13"/>
        <v>1927941</v>
      </c>
      <c r="E44" s="110">
        <f t="shared" si="1"/>
        <v>1927941</v>
      </c>
      <c r="F44" s="110">
        <v>1775504</v>
      </c>
      <c r="G44" s="110">
        <v>148937</v>
      </c>
      <c r="H44" s="110">
        <v>0</v>
      </c>
      <c r="I44" s="110">
        <v>3500</v>
      </c>
      <c r="J44" s="110">
        <v>0</v>
      </c>
      <c r="K44" s="110">
        <v>0</v>
      </c>
      <c r="L44" s="110">
        <v>0</v>
      </c>
      <c r="M44" s="110">
        <f t="shared" si="4"/>
        <v>0</v>
      </c>
      <c r="N44" s="183">
        <v>0</v>
      </c>
      <c r="O44" s="183"/>
      <c r="P44" s="183">
        <v>0</v>
      </c>
      <c r="Q44" s="183">
        <v>0</v>
      </c>
      <c r="R44" s="183">
        <v>0</v>
      </c>
    </row>
    <row r="45" spans="1:18" ht="19.5" customHeight="1">
      <c r="A45" s="106"/>
      <c r="B45" s="107" t="s">
        <v>190</v>
      </c>
      <c r="C45" s="108" t="s">
        <v>191</v>
      </c>
      <c r="D45" s="109">
        <f t="shared" si="13"/>
        <v>12395996</v>
      </c>
      <c r="E45" s="110">
        <f t="shared" si="1"/>
        <v>12395996</v>
      </c>
      <c r="F45" s="110">
        <v>9004554</v>
      </c>
      <c r="G45" s="110">
        <v>1212122</v>
      </c>
      <c r="H45" s="110">
        <v>2164700</v>
      </c>
      <c r="I45" s="110">
        <v>14620</v>
      </c>
      <c r="J45" s="110">
        <v>0</v>
      </c>
      <c r="K45" s="110">
        <v>0</v>
      </c>
      <c r="L45" s="110">
        <v>0</v>
      </c>
      <c r="M45" s="110">
        <f t="shared" si="4"/>
        <v>0</v>
      </c>
      <c r="N45" s="183">
        <v>0</v>
      </c>
      <c r="O45" s="183">
        <v>0</v>
      </c>
      <c r="P45" s="183">
        <v>0</v>
      </c>
      <c r="Q45" s="183">
        <v>0</v>
      </c>
      <c r="R45" s="183">
        <v>0</v>
      </c>
    </row>
    <row r="46" spans="1:18" ht="19.5" customHeight="1">
      <c r="A46" s="106"/>
      <c r="B46" s="107" t="s">
        <v>277</v>
      </c>
      <c r="C46" s="108" t="s">
        <v>192</v>
      </c>
      <c r="D46" s="109">
        <f t="shared" si="13"/>
        <v>20891451</v>
      </c>
      <c r="E46" s="110">
        <f t="shared" si="1"/>
        <v>20891451</v>
      </c>
      <c r="F46" s="110">
        <v>16981223</v>
      </c>
      <c r="G46" s="110">
        <v>2477018</v>
      </c>
      <c r="H46" s="110">
        <v>1376020</v>
      </c>
      <c r="I46" s="110">
        <v>57190</v>
      </c>
      <c r="J46" s="110">
        <v>0</v>
      </c>
      <c r="K46" s="110">
        <v>0</v>
      </c>
      <c r="L46" s="110">
        <v>0</v>
      </c>
      <c r="M46" s="110">
        <f t="shared" si="4"/>
        <v>0</v>
      </c>
      <c r="N46" s="183">
        <v>0</v>
      </c>
      <c r="O46" s="183">
        <v>0</v>
      </c>
      <c r="P46" s="183">
        <v>0</v>
      </c>
      <c r="Q46" s="183">
        <v>0</v>
      </c>
      <c r="R46" s="183">
        <v>0</v>
      </c>
    </row>
    <row r="47" spans="1:18" ht="19.5" customHeight="1">
      <c r="A47" s="106"/>
      <c r="B47" s="107" t="s">
        <v>278</v>
      </c>
      <c r="C47" s="108" t="s">
        <v>279</v>
      </c>
      <c r="D47" s="109">
        <f t="shared" si="13"/>
        <v>826500</v>
      </c>
      <c r="E47" s="110">
        <f t="shared" si="1"/>
        <v>826500</v>
      </c>
      <c r="F47" s="110">
        <v>761500</v>
      </c>
      <c r="G47" s="110">
        <v>64200</v>
      </c>
      <c r="H47" s="110">
        <v>0</v>
      </c>
      <c r="I47" s="110">
        <v>800</v>
      </c>
      <c r="J47" s="110">
        <v>0</v>
      </c>
      <c r="K47" s="110">
        <v>0</v>
      </c>
      <c r="L47" s="110">
        <v>0</v>
      </c>
      <c r="M47" s="110">
        <f t="shared" si="4"/>
        <v>0</v>
      </c>
      <c r="N47" s="183">
        <v>0</v>
      </c>
      <c r="O47" s="183">
        <v>0</v>
      </c>
      <c r="P47" s="183">
        <v>0</v>
      </c>
      <c r="Q47" s="183">
        <v>0</v>
      </c>
      <c r="R47" s="183">
        <v>0</v>
      </c>
    </row>
    <row r="48" spans="1:18" ht="45" customHeight="1">
      <c r="A48" s="106"/>
      <c r="B48" s="107" t="s">
        <v>193</v>
      </c>
      <c r="C48" s="108" t="s">
        <v>194</v>
      </c>
      <c r="D48" s="109">
        <f t="shared" si="13"/>
        <v>2022794</v>
      </c>
      <c r="E48" s="110">
        <f t="shared" si="1"/>
        <v>2022794</v>
      </c>
      <c r="F48" s="110">
        <v>1401399</v>
      </c>
      <c r="G48" s="110">
        <v>610755</v>
      </c>
      <c r="H48" s="110">
        <v>0</v>
      </c>
      <c r="I48" s="110">
        <v>10640</v>
      </c>
      <c r="J48" s="110">
        <v>0</v>
      </c>
      <c r="K48" s="110">
        <v>0</v>
      </c>
      <c r="L48" s="110">
        <v>0</v>
      </c>
      <c r="M48" s="110">
        <f t="shared" si="4"/>
        <v>0</v>
      </c>
      <c r="N48" s="183">
        <v>0</v>
      </c>
      <c r="O48" s="183">
        <v>0</v>
      </c>
      <c r="P48" s="183">
        <v>0</v>
      </c>
      <c r="Q48" s="183">
        <v>0</v>
      </c>
      <c r="R48" s="183">
        <v>0</v>
      </c>
    </row>
    <row r="49" spans="1:18" ht="19.5" customHeight="1">
      <c r="A49" s="106"/>
      <c r="B49" s="107" t="s">
        <v>195</v>
      </c>
      <c r="C49" s="108" t="s">
        <v>196</v>
      </c>
      <c r="D49" s="109">
        <f t="shared" si="13"/>
        <v>501470</v>
      </c>
      <c r="E49" s="110">
        <f t="shared" si="1"/>
        <v>501470</v>
      </c>
      <c r="F49" s="110">
        <v>234330</v>
      </c>
      <c r="G49" s="110">
        <v>267140</v>
      </c>
      <c r="H49" s="110">
        <v>0</v>
      </c>
      <c r="I49" s="110">
        <v>0</v>
      </c>
      <c r="J49" s="110">
        <v>0</v>
      </c>
      <c r="K49" s="110">
        <v>0</v>
      </c>
      <c r="L49" s="110">
        <v>0</v>
      </c>
      <c r="M49" s="110">
        <f t="shared" si="4"/>
        <v>0</v>
      </c>
      <c r="N49" s="183">
        <v>0</v>
      </c>
      <c r="O49" s="183">
        <v>0</v>
      </c>
      <c r="P49" s="183">
        <v>0</v>
      </c>
      <c r="Q49" s="183">
        <v>0</v>
      </c>
      <c r="R49" s="183">
        <v>0</v>
      </c>
    </row>
    <row r="50" spans="1:18" ht="19.5" customHeight="1">
      <c r="A50" s="106"/>
      <c r="B50" s="107" t="s">
        <v>280</v>
      </c>
      <c r="C50" s="108" t="s">
        <v>197</v>
      </c>
      <c r="D50" s="109">
        <f t="shared" si="13"/>
        <v>1237783</v>
      </c>
      <c r="E50" s="110">
        <f t="shared" si="1"/>
        <v>1237783</v>
      </c>
      <c r="F50" s="110">
        <v>786440</v>
      </c>
      <c r="G50" s="110">
        <v>451343</v>
      </c>
      <c r="H50" s="110">
        <v>0</v>
      </c>
      <c r="I50" s="110">
        <v>0</v>
      </c>
      <c r="J50" s="110">
        <v>0</v>
      </c>
      <c r="K50" s="110">
        <v>0</v>
      </c>
      <c r="L50" s="110">
        <v>0</v>
      </c>
      <c r="M50" s="110">
        <f t="shared" si="4"/>
        <v>0</v>
      </c>
      <c r="N50" s="183">
        <v>0</v>
      </c>
      <c r="O50" s="183">
        <v>0</v>
      </c>
      <c r="P50" s="183">
        <v>0</v>
      </c>
      <c r="Q50" s="183">
        <v>0</v>
      </c>
      <c r="R50" s="183">
        <v>0</v>
      </c>
    </row>
    <row r="51" spans="1:18" ht="23.25" customHeight="1">
      <c r="A51" s="103" t="s">
        <v>198</v>
      </c>
      <c r="B51" s="103"/>
      <c r="C51" s="104" t="s">
        <v>199</v>
      </c>
      <c r="D51" s="115">
        <f>SUM(D52:D54)</f>
        <v>5022000</v>
      </c>
      <c r="E51" s="115">
        <f aca="true" t="shared" si="15" ref="E51:R51">SUM(E52:E54)</f>
        <v>5022000</v>
      </c>
      <c r="F51" s="115">
        <f t="shared" si="15"/>
        <v>5000</v>
      </c>
      <c r="G51" s="115">
        <f t="shared" si="15"/>
        <v>4982000</v>
      </c>
      <c r="H51" s="115">
        <f t="shared" si="15"/>
        <v>35000</v>
      </c>
      <c r="I51" s="115">
        <f t="shared" si="15"/>
        <v>0</v>
      </c>
      <c r="J51" s="115">
        <f t="shared" si="15"/>
        <v>0</v>
      </c>
      <c r="K51" s="115">
        <f t="shared" si="15"/>
        <v>0</v>
      </c>
      <c r="L51" s="115">
        <f t="shared" si="15"/>
        <v>0</v>
      </c>
      <c r="M51" s="115">
        <f t="shared" si="15"/>
        <v>0</v>
      </c>
      <c r="N51" s="115">
        <f t="shared" si="15"/>
        <v>0</v>
      </c>
      <c r="O51" s="115">
        <f t="shared" si="15"/>
        <v>0</v>
      </c>
      <c r="P51" s="115">
        <f t="shared" si="15"/>
        <v>0</v>
      </c>
      <c r="Q51" s="115">
        <f t="shared" si="15"/>
        <v>0</v>
      </c>
      <c r="R51" s="115">
        <f t="shared" si="15"/>
        <v>0</v>
      </c>
    </row>
    <row r="52" spans="1:18" ht="19.5" customHeight="1">
      <c r="A52" s="106"/>
      <c r="B52" s="107" t="s">
        <v>200</v>
      </c>
      <c r="C52" s="108" t="s">
        <v>201</v>
      </c>
      <c r="D52" s="109">
        <f t="shared" si="13"/>
        <v>0</v>
      </c>
      <c r="E52" s="110">
        <f t="shared" si="1"/>
        <v>0</v>
      </c>
      <c r="F52" s="110">
        <v>0</v>
      </c>
      <c r="G52" s="110">
        <v>0</v>
      </c>
      <c r="H52" s="110">
        <v>0</v>
      </c>
      <c r="I52" s="110">
        <v>0</v>
      </c>
      <c r="J52" s="110">
        <v>0</v>
      </c>
      <c r="K52" s="110">
        <v>0</v>
      </c>
      <c r="L52" s="110">
        <v>0</v>
      </c>
      <c r="M52" s="110">
        <f t="shared" si="4"/>
        <v>0</v>
      </c>
      <c r="N52" s="183">
        <v>0</v>
      </c>
      <c r="O52" s="183">
        <v>0</v>
      </c>
      <c r="P52" s="183">
        <v>0</v>
      </c>
      <c r="Q52" s="183">
        <v>0</v>
      </c>
      <c r="R52" s="183">
        <v>0</v>
      </c>
    </row>
    <row r="53" spans="1:18" ht="44.25" customHeight="1">
      <c r="A53" s="106"/>
      <c r="B53" s="107" t="s">
        <v>202</v>
      </c>
      <c r="C53" s="108" t="s">
        <v>203</v>
      </c>
      <c r="D53" s="109">
        <f t="shared" si="13"/>
        <v>3724000</v>
      </c>
      <c r="E53" s="110">
        <f t="shared" si="1"/>
        <v>3724000</v>
      </c>
      <c r="F53" s="110">
        <v>0</v>
      </c>
      <c r="G53" s="110">
        <v>3724000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  <c r="M53" s="110">
        <f t="shared" si="4"/>
        <v>0</v>
      </c>
      <c r="N53" s="183">
        <v>0</v>
      </c>
      <c r="O53" s="183">
        <v>0</v>
      </c>
      <c r="P53" s="183">
        <v>0</v>
      </c>
      <c r="Q53" s="183">
        <v>0</v>
      </c>
      <c r="R53" s="183">
        <v>0</v>
      </c>
    </row>
    <row r="54" spans="1:18" ht="19.5" customHeight="1">
      <c r="A54" s="106"/>
      <c r="B54" s="107" t="s">
        <v>281</v>
      </c>
      <c r="C54" s="108" t="s">
        <v>197</v>
      </c>
      <c r="D54" s="109">
        <f t="shared" si="13"/>
        <v>1298000</v>
      </c>
      <c r="E54" s="110">
        <f t="shared" si="1"/>
        <v>1298000</v>
      </c>
      <c r="F54" s="110">
        <v>5000</v>
      </c>
      <c r="G54" s="110">
        <v>1258000</v>
      </c>
      <c r="H54" s="110">
        <v>35000</v>
      </c>
      <c r="I54" s="110">
        <v>0</v>
      </c>
      <c r="J54" s="110">
        <v>0</v>
      </c>
      <c r="K54" s="110">
        <v>0</v>
      </c>
      <c r="L54" s="110">
        <v>0</v>
      </c>
      <c r="M54" s="110">
        <f t="shared" si="4"/>
        <v>0</v>
      </c>
      <c r="N54" s="183">
        <v>0</v>
      </c>
      <c r="O54" s="183">
        <v>0</v>
      </c>
      <c r="P54" s="183">
        <v>0</v>
      </c>
      <c r="Q54" s="183">
        <v>0</v>
      </c>
      <c r="R54" s="183">
        <v>0</v>
      </c>
    </row>
    <row r="55" spans="1:18" ht="21.75" customHeight="1">
      <c r="A55" s="103" t="s">
        <v>204</v>
      </c>
      <c r="B55" s="103"/>
      <c r="C55" s="104" t="s">
        <v>205</v>
      </c>
      <c r="D55" s="115">
        <f>SUM(D56:D63)</f>
        <v>13801159</v>
      </c>
      <c r="E55" s="115">
        <f aca="true" t="shared" si="16" ref="E55:R55">SUM(E56:E63)</f>
        <v>13331159</v>
      </c>
      <c r="F55" s="115">
        <f t="shared" si="16"/>
        <v>6318988</v>
      </c>
      <c r="G55" s="115">
        <f t="shared" si="16"/>
        <v>2613002</v>
      </c>
      <c r="H55" s="115">
        <f t="shared" si="16"/>
        <v>1214266</v>
      </c>
      <c r="I55" s="115">
        <f t="shared" si="16"/>
        <v>3085437</v>
      </c>
      <c r="J55" s="115">
        <f t="shared" si="16"/>
        <v>99466</v>
      </c>
      <c r="K55" s="115">
        <f t="shared" si="16"/>
        <v>0</v>
      </c>
      <c r="L55" s="115">
        <f t="shared" si="16"/>
        <v>0</v>
      </c>
      <c r="M55" s="115">
        <f t="shared" si="16"/>
        <v>470000</v>
      </c>
      <c r="N55" s="115">
        <f t="shared" si="16"/>
        <v>470000</v>
      </c>
      <c r="O55" s="115">
        <f t="shared" si="16"/>
        <v>0</v>
      </c>
      <c r="P55" s="115">
        <v>0</v>
      </c>
      <c r="Q55" s="115">
        <f t="shared" si="16"/>
        <v>0</v>
      </c>
      <c r="R55" s="115">
        <f t="shared" si="16"/>
        <v>0</v>
      </c>
    </row>
    <row r="56" spans="1:18" ht="19.5" customHeight="1">
      <c r="A56" s="106"/>
      <c r="B56" s="107" t="s">
        <v>206</v>
      </c>
      <c r="C56" s="108" t="s">
        <v>282</v>
      </c>
      <c r="D56" s="109">
        <f t="shared" si="13"/>
        <v>7385798</v>
      </c>
      <c r="E56" s="110">
        <f t="shared" si="1"/>
        <v>6915798</v>
      </c>
      <c r="F56" s="110">
        <v>3701016</v>
      </c>
      <c r="G56" s="110">
        <v>1855232</v>
      </c>
      <c r="H56" s="110">
        <v>797537</v>
      </c>
      <c r="I56" s="110">
        <v>562013</v>
      </c>
      <c r="J56" s="110">
        <v>0</v>
      </c>
      <c r="K56" s="110">
        <v>0</v>
      </c>
      <c r="L56" s="110">
        <v>0</v>
      </c>
      <c r="M56" s="110">
        <f t="shared" si="4"/>
        <v>470000</v>
      </c>
      <c r="N56" s="183">
        <v>470000</v>
      </c>
      <c r="O56" s="183">
        <v>0</v>
      </c>
      <c r="P56" s="183">
        <v>0</v>
      </c>
      <c r="Q56" s="183">
        <v>0</v>
      </c>
      <c r="R56" s="183">
        <v>0</v>
      </c>
    </row>
    <row r="57" spans="1:18" ht="19.5" customHeight="1">
      <c r="A57" s="106"/>
      <c r="B57" s="107" t="s">
        <v>283</v>
      </c>
      <c r="C57" s="108" t="s">
        <v>210</v>
      </c>
      <c r="D57" s="109">
        <f t="shared" si="13"/>
        <v>2140000</v>
      </c>
      <c r="E57" s="110">
        <f t="shared" si="1"/>
        <v>2140000</v>
      </c>
      <c r="F57" s="110">
        <v>1491992</v>
      </c>
      <c r="G57" s="110">
        <v>641008</v>
      </c>
      <c r="H57" s="110">
        <v>0</v>
      </c>
      <c r="I57" s="110">
        <v>7000</v>
      </c>
      <c r="J57" s="110">
        <v>0</v>
      </c>
      <c r="K57" s="110">
        <v>0</v>
      </c>
      <c r="L57" s="110">
        <v>0</v>
      </c>
      <c r="M57" s="110">
        <f t="shared" si="4"/>
        <v>0</v>
      </c>
      <c r="N57" s="183">
        <v>0</v>
      </c>
      <c r="O57" s="183">
        <v>0</v>
      </c>
      <c r="P57" s="183">
        <v>0</v>
      </c>
      <c r="Q57" s="183">
        <v>0</v>
      </c>
      <c r="R57" s="183">
        <v>0</v>
      </c>
    </row>
    <row r="58" spans="1:18" ht="19.5" customHeight="1">
      <c r="A58" s="106"/>
      <c r="B58" s="107" t="s">
        <v>284</v>
      </c>
      <c r="C58" s="108" t="s">
        <v>211</v>
      </c>
      <c r="D58" s="109">
        <f t="shared" si="13"/>
        <v>3556266</v>
      </c>
      <c r="E58" s="110">
        <f t="shared" si="1"/>
        <v>3556266</v>
      </c>
      <c r="F58" s="110">
        <v>540327</v>
      </c>
      <c r="G58" s="110">
        <v>11100</v>
      </c>
      <c r="H58" s="110">
        <v>388949</v>
      </c>
      <c r="I58" s="110">
        <v>2516424</v>
      </c>
      <c r="J58" s="110">
        <v>99466</v>
      </c>
      <c r="K58" s="110">
        <v>0</v>
      </c>
      <c r="L58" s="110">
        <v>0</v>
      </c>
      <c r="M58" s="110">
        <f t="shared" si="4"/>
        <v>0</v>
      </c>
      <c r="N58" s="183">
        <v>0</v>
      </c>
      <c r="O58" s="183">
        <v>0</v>
      </c>
      <c r="P58" s="183">
        <v>0</v>
      </c>
      <c r="Q58" s="183">
        <v>0</v>
      </c>
      <c r="R58" s="183">
        <v>0</v>
      </c>
    </row>
    <row r="59" spans="1:18" ht="28.5" customHeight="1">
      <c r="A59" s="106"/>
      <c r="B59" s="107" t="s">
        <v>233</v>
      </c>
      <c r="C59" s="108" t="s">
        <v>226</v>
      </c>
      <c r="D59" s="109">
        <f t="shared" si="13"/>
        <v>12000</v>
      </c>
      <c r="E59" s="110">
        <f t="shared" si="1"/>
        <v>12000</v>
      </c>
      <c r="F59" s="110">
        <v>0</v>
      </c>
      <c r="G59" s="110">
        <v>12000</v>
      </c>
      <c r="H59" s="110">
        <v>0</v>
      </c>
      <c r="I59" s="110">
        <v>0</v>
      </c>
      <c r="J59" s="110">
        <v>0</v>
      </c>
      <c r="K59" s="110">
        <v>0</v>
      </c>
      <c r="L59" s="110">
        <v>0</v>
      </c>
      <c r="M59" s="110">
        <f t="shared" si="4"/>
        <v>0</v>
      </c>
      <c r="N59" s="183">
        <v>0</v>
      </c>
      <c r="O59" s="183">
        <v>0</v>
      </c>
      <c r="P59" s="183">
        <v>0</v>
      </c>
      <c r="Q59" s="183">
        <v>0</v>
      </c>
      <c r="R59" s="183">
        <v>0</v>
      </c>
    </row>
    <row r="60" spans="1:18" ht="19.5" customHeight="1">
      <c r="A60" s="106"/>
      <c r="B60" s="107" t="s">
        <v>285</v>
      </c>
      <c r="C60" s="108" t="s">
        <v>212</v>
      </c>
      <c r="D60" s="109">
        <f t="shared" si="13"/>
        <v>652838</v>
      </c>
      <c r="E60" s="110">
        <f t="shared" si="1"/>
        <v>652838</v>
      </c>
      <c r="F60" s="110">
        <v>580053</v>
      </c>
      <c r="G60" s="110">
        <v>72785</v>
      </c>
      <c r="H60" s="110">
        <v>0</v>
      </c>
      <c r="I60" s="110">
        <v>0</v>
      </c>
      <c r="J60" s="110">
        <v>0</v>
      </c>
      <c r="K60" s="110">
        <v>0</v>
      </c>
      <c r="L60" s="110">
        <v>0</v>
      </c>
      <c r="M60" s="110">
        <f t="shared" si="4"/>
        <v>0</v>
      </c>
      <c r="N60" s="183">
        <v>0</v>
      </c>
      <c r="O60" s="183">
        <v>0</v>
      </c>
      <c r="P60" s="183">
        <v>0</v>
      </c>
      <c r="Q60" s="183">
        <v>0</v>
      </c>
      <c r="R60" s="183">
        <v>0</v>
      </c>
    </row>
    <row r="61" spans="1:18" ht="46.5" customHeight="1">
      <c r="A61" s="106"/>
      <c r="B61" s="107" t="s">
        <v>286</v>
      </c>
      <c r="C61" s="108" t="s">
        <v>0</v>
      </c>
      <c r="D61" s="109">
        <f t="shared" si="13"/>
        <v>37780</v>
      </c>
      <c r="E61" s="110">
        <f t="shared" si="1"/>
        <v>37780</v>
      </c>
      <c r="F61" s="110">
        <v>0</v>
      </c>
      <c r="G61" s="110">
        <v>10000</v>
      </c>
      <c r="H61" s="110">
        <v>27780</v>
      </c>
      <c r="I61" s="110">
        <v>0</v>
      </c>
      <c r="J61" s="110">
        <v>0</v>
      </c>
      <c r="K61" s="110">
        <v>0</v>
      </c>
      <c r="L61" s="110">
        <v>0</v>
      </c>
      <c r="M61" s="110">
        <f t="shared" si="4"/>
        <v>0</v>
      </c>
      <c r="N61" s="183">
        <v>0</v>
      </c>
      <c r="O61" s="183">
        <v>0</v>
      </c>
      <c r="P61" s="183">
        <v>0</v>
      </c>
      <c r="Q61" s="183">
        <v>0</v>
      </c>
      <c r="R61" s="183">
        <v>0</v>
      </c>
    </row>
    <row r="62" spans="1:18" ht="19.5" customHeight="1">
      <c r="A62" s="106"/>
      <c r="B62" s="107" t="s">
        <v>1</v>
      </c>
      <c r="C62" s="108" t="s">
        <v>196</v>
      </c>
      <c r="D62" s="109">
        <f t="shared" si="13"/>
        <v>5600</v>
      </c>
      <c r="E62" s="110">
        <f t="shared" si="1"/>
        <v>5600</v>
      </c>
      <c r="F62" s="110">
        <v>0</v>
      </c>
      <c r="G62" s="110">
        <v>5600</v>
      </c>
      <c r="H62" s="110">
        <v>0</v>
      </c>
      <c r="I62" s="110">
        <v>0</v>
      </c>
      <c r="J62" s="110">
        <v>0</v>
      </c>
      <c r="K62" s="110">
        <v>0</v>
      </c>
      <c r="L62" s="110">
        <v>0</v>
      </c>
      <c r="M62" s="110">
        <f t="shared" si="4"/>
        <v>0</v>
      </c>
      <c r="N62" s="183">
        <v>0</v>
      </c>
      <c r="O62" s="183">
        <v>0</v>
      </c>
      <c r="P62" s="183">
        <v>0</v>
      </c>
      <c r="Q62" s="183">
        <v>0</v>
      </c>
      <c r="R62" s="183">
        <v>0</v>
      </c>
    </row>
    <row r="63" spans="1:18" ht="19.5" customHeight="1">
      <c r="A63" s="106"/>
      <c r="B63" s="107" t="s">
        <v>2</v>
      </c>
      <c r="C63" s="108" t="s">
        <v>197</v>
      </c>
      <c r="D63" s="109">
        <f t="shared" si="13"/>
        <v>10877</v>
      </c>
      <c r="E63" s="110">
        <f t="shared" si="1"/>
        <v>10877</v>
      </c>
      <c r="F63" s="110">
        <v>5600</v>
      </c>
      <c r="G63" s="110">
        <v>5277</v>
      </c>
      <c r="H63" s="110">
        <v>0</v>
      </c>
      <c r="I63" s="110">
        <v>0</v>
      </c>
      <c r="J63" s="110">
        <v>0</v>
      </c>
      <c r="K63" s="110">
        <v>0</v>
      </c>
      <c r="L63" s="110">
        <v>0</v>
      </c>
      <c r="M63" s="110">
        <f t="shared" si="4"/>
        <v>0</v>
      </c>
      <c r="N63" s="183">
        <v>0</v>
      </c>
      <c r="O63" s="183">
        <v>0</v>
      </c>
      <c r="P63" s="183">
        <v>0</v>
      </c>
      <c r="Q63" s="183">
        <v>0</v>
      </c>
      <c r="R63" s="183">
        <v>0</v>
      </c>
    </row>
    <row r="64" spans="1:18" ht="29.25" customHeight="1">
      <c r="A64" s="123" t="s">
        <v>234</v>
      </c>
      <c r="B64" s="123"/>
      <c r="C64" s="124" t="s">
        <v>213</v>
      </c>
      <c r="D64" s="125">
        <f>SUM(D65:D68)</f>
        <v>4386907</v>
      </c>
      <c r="E64" s="125">
        <f aca="true" t="shared" si="17" ref="E64:R64">SUM(E65:E68)</f>
        <v>4386907</v>
      </c>
      <c r="F64" s="125">
        <f t="shared" si="17"/>
        <v>2822767</v>
      </c>
      <c r="G64" s="125">
        <f t="shared" si="17"/>
        <v>445835</v>
      </c>
      <c r="H64" s="125">
        <f t="shared" si="17"/>
        <v>131520</v>
      </c>
      <c r="I64" s="125">
        <f t="shared" si="17"/>
        <v>4160</v>
      </c>
      <c r="J64" s="125">
        <f t="shared" si="17"/>
        <v>982625</v>
      </c>
      <c r="K64" s="125">
        <f t="shared" si="17"/>
        <v>0</v>
      </c>
      <c r="L64" s="125">
        <f t="shared" si="17"/>
        <v>0</v>
      </c>
      <c r="M64" s="125">
        <f t="shared" si="17"/>
        <v>0</v>
      </c>
      <c r="N64" s="125">
        <f t="shared" si="17"/>
        <v>0</v>
      </c>
      <c r="O64" s="125">
        <f t="shared" si="17"/>
        <v>0</v>
      </c>
      <c r="P64" s="125">
        <v>0</v>
      </c>
      <c r="Q64" s="125">
        <f t="shared" si="17"/>
        <v>0</v>
      </c>
      <c r="R64" s="125">
        <f t="shared" si="17"/>
        <v>0</v>
      </c>
    </row>
    <row r="65" spans="1:18" ht="33" customHeight="1">
      <c r="A65" s="126"/>
      <c r="B65" s="126" t="s">
        <v>3</v>
      </c>
      <c r="C65" s="127" t="s">
        <v>4</v>
      </c>
      <c r="D65" s="109">
        <f t="shared" si="13"/>
        <v>131520</v>
      </c>
      <c r="E65" s="110">
        <f t="shared" si="1"/>
        <v>131520</v>
      </c>
      <c r="F65" s="110">
        <v>0</v>
      </c>
      <c r="G65" s="110">
        <v>0</v>
      </c>
      <c r="H65" s="110">
        <v>131520</v>
      </c>
      <c r="I65" s="110">
        <v>0</v>
      </c>
      <c r="J65" s="110">
        <v>0</v>
      </c>
      <c r="K65" s="110">
        <v>0</v>
      </c>
      <c r="L65" s="110">
        <v>0</v>
      </c>
      <c r="M65" s="110">
        <f t="shared" si="4"/>
        <v>0</v>
      </c>
      <c r="N65" s="110">
        <v>0</v>
      </c>
      <c r="O65" s="110">
        <v>0</v>
      </c>
      <c r="P65" s="110">
        <v>0</v>
      </c>
      <c r="Q65" s="110">
        <v>0</v>
      </c>
      <c r="R65" s="110">
        <v>0</v>
      </c>
    </row>
    <row r="66" spans="1:18" ht="33" customHeight="1">
      <c r="A66" s="106"/>
      <c r="B66" s="107" t="s">
        <v>235</v>
      </c>
      <c r="C66" s="108" t="s">
        <v>214</v>
      </c>
      <c r="D66" s="109">
        <f t="shared" si="13"/>
        <v>265000</v>
      </c>
      <c r="E66" s="110">
        <f t="shared" si="1"/>
        <v>265000</v>
      </c>
      <c r="F66" s="110">
        <v>217210</v>
      </c>
      <c r="G66" s="110">
        <v>47790</v>
      </c>
      <c r="H66" s="110">
        <v>0</v>
      </c>
      <c r="I66" s="110">
        <v>0</v>
      </c>
      <c r="J66" s="110">
        <v>0</v>
      </c>
      <c r="K66" s="110">
        <v>0</v>
      </c>
      <c r="L66" s="110">
        <v>0</v>
      </c>
      <c r="M66" s="110">
        <f t="shared" si="4"/>
        <v>0</v>
      </c>
      <c r="N66" s="110">
        <v>0</v>
      </c>
      <c r="O66" s="110">
        <v>0</v>
      </c>
      <c r="P66" s="110">
        <v>0</v>
      </c>
      <c r="Q66" s="110">
        <v>0</v>
      </c>
      <c r="R66" s="110">
        <v>0</v>
      </c>
    </row>
    <row r="67" spans="1:18" ht="19.5" customHeight="1">
      <c r="A67" s="106"/>
      <c r="B67" s="107" t="s">
        <v>5</v>
      </c>
      <c r="C67" s="108" t="s">
        <v>216</v>
      </c>
      <c r="D67" s="109">
        <f t="shared" si="13"/>
        <v>3007762</v>
      </c>
      <c r="E67" s="110">
        <f t="shared" si="1"/>
        <v>3007762</v>
      </c>
      <c r="F67" s="110">
        <v>2605557</v>
      </c>
      <c r="G67" s="110">
        <v>398045</v>
      </c>
      <c r="H67" s="110">
        <v>0</v>
      </c>
      <c r="I67" s="110">
        <v>4160</v>
      </c>
      <c r="J67" s="110">
        <v>0</v>
      </c>
      <c r="K67" s="110">
        <v>0</v>
      </c>
      <c r="L67" s="110">
        <v>0</v>
      </c>
      <c r="M67" s="110">
        <f t="shared" si="4"/>
        <v>0</v>
      </c>
      <c r="N67" s="110">
        <v>0</v>
      </c>
      <c r="O67" s="110">
        <v>0</v>
      </c>
      <c r="P67" s="110">
        <v>0</v>
      </c>
      <c r="Q67" s="110">
        <v>0</v>
      </c>
      <c r="R67" s="110">
        <v>0</v>
      </c>
    </row>
    <row r="68" spans="1:18" ht="19.5" customHeight="1">
      <c r="A68" s="106"/>
      <c r="B68" s="107" t="s">
        <v>6</v>
      </c>
      <c r="C68" s="108" t="s">
        <v>197</v>
      </c>
      <c r="D68" s="109">
        <f t="shared" si="13"/>
        <v>982625</v>
      </c>
      <c r="E68" s="110">
        <f t="shared" si="1"/>
        <v>982625</v>
      </c>
      <c r="F68" s="110">
        <v>0</v>
      </c>
      <c r="G68" s="110">
        <v>0</v>
      </c>
      <c r="H68" s="110">
        <v>0</v>
      </c>
      <c r="I68" s="110">
        <v>0</v>
      </c>
      <c r="J68" s="110">
        <v>982625</v>
      </c>
      <c r="K68" s="110">
        <v>0</v>
      </c>
      <c r="L68" s="110">
        <v>0</v>
      </c>
      <c r="M68" s="110">
        <f t="shared" si="4"/>
        <v>0</v>
      </c>
      <c r="N68" s="110">
        <v>0</v>
      </c>
      <c r="O68" s="110">
        <v>0</v>
      </c>
      <c r="P68" s="110">
        <v>0</v>
      </c>
      <c r="Q68" s="110">
        <v>0</v>
      </c>
      <c r="R68" s="110">
        <v>0</v>
      </c>
    </row>
    <row r="69" spans="1:18" ht="18" customHeight="1">
      <c r="A69" s="103" t="s">
        <v>7</v>
      </c>
      <c r="B69" s="103"/>
      <c r="C69" s="104" t="s">
        <v>220</v>
      </c>
      <c r="D69" s="115">
        <f>SUM(D70:D76)</f>
        <v>5283332</v>
      </c>
      <c r="E69" s="115">
        <f aca="true" t="shared" si="18" ref="E69:R69">SUM(E70:E76)</f>
        <v>5283332</v>
      </c>
      <c r="F69" s="115">
        <f t="shared" si="18"/>
        <v>2824681</v>
      </c>
      <c r="G69" s="115">
        <f t="shared" si="18"/>
        <v>915621</v>
      </c>
      <c r="H69" s="115">
        <f t="shared" si="18"/>
        <v>1524680</v>
      </c>
      <c r="I69" s="115">
        <f t="shared" si="18"/>
        <v>18350</v>
      </c>
      <c r="J69" s="115">
        <f t="shared" si="18"/>
        <v>0</v>
      </c>
      <c r="K69" s="115">
        <f t="shared" si="18"/>
        <v>0</v>
      </c>
      <c r="L69" s="115">
        <f t="shared" si="18"/>
        <v>0</v>
      </c>
      <c r="M69" s="115">
        <f t="shared" si="18"/>
        <v>0</v>
      </c>
      <c r="N69" s="115">
        <f t="shared" si="18"/>
        <v>0</v>
      </c>
      <c r="O69" s="115">
        <f t="shared" si="18"/>
        <v>0</v>
      </c>
      <c r="P69" s="115">
        <v>0</v>
      </c>
      <c r="Q69" s="115">
        <f t="shared" si="18"/>
        <v>0</v>
      </c>
      <c r="R69" s="115">
        <f t="shared" si="18"/>
        <v>0</v>
      </c>
    </row>
    <row r="70" spans="1:18" ht="19.5" customHeight="1">
      <c r="A70" s="106"/>
      <c r="B70" s="107" t="s">
        <v>8</v>
      </c>
      <c r="C70" s="108" t="s">
        <v>9</v>
      </c>
      <c r="D70" s="109">
        <f t="shared" si="13"/>
        <v>288130</v>
      </c>
      <c r="E70" s="110">
        <f t="shared" si="1"/>
        <v>288130</v>
      </c>
      <c r="F70" s="110">
        <v>264100</v>
      </c>
      <c r="G70" s="110">
        <v>23680</v>
      </c>
      <c r="H70" s="110">
        <v>0</v>
      </c>
      <c r="I70" s="110">
        <v>350</v>
      </c>
      <c r="J70" s="110">
        <v>0</v>
      </c>
      <c r="K70" s="110">
        <v>0</v>
      </c>
      <c r="L70" s="110">
        <v>0</v>
      </c>
      <c r="M70" s="110">
        <f t="shared" si="4"/>
        <v>0</v>
      </c>
      <c r="N70" s="110">
        <v>0</v>
      </c>
      <c r="O70" s="110">
        <v>0</v>
      </c>
      <c r="P70" s="110">
        <v>0</v>
      </c>
      <c r="Q70" s="110">
        <v>0</v>
      </c>
      <c r="R70" s="110">
        <v>0</v>
      </c>
    </row>
    <row r="71" spans="1:18" ht="19.5" customHeight="1">
      <c r="A71" s="106"/>
      <c r="B71" s="107" t="s">
        <v>353</v>
      </c>
      <c r="C71" s="108" t="s">
        <v>354</v>
      </c>
      <c r="D71" s="109">
        <f>E71+M71</f>
        <v>102582</v>
      </c>
      <c r="E71" s="110">
        <f>SUM(F71:L71)</f>
        <v>102582</v>
      </c>
      <c r="F71" s="110">
        <v>98032</v>
      </c>
      <c r="G71" s="110">
        <v>4550</v>
      </c>
      <c r="H71" s="110">
        <v>0</v>
      </c>
      <c r="I71" s="110">
        <v>0</v>
      </c>
      <c r="J71" s="110">
        <v>0</v>
      </c>
      <c r="K71" s="110">
        <v>0</v>
      </c>
      <c r="L71" s="110">
        <v>0</v>
      </c>
      <c r="M71" s="110">
        <f>N71+P71+Q71+R71</f>
        <v>0</v>
      </c>
      <c r="N71" s="110">
        <v>0</v>
      </c>
      <c r="O71" s="110">
        <v>0</v>
      </c>
      <c r="P71" s="110">
        <v>0</v>
      </c>
      <c r="Q71" s="110">
        <v>0</v>
      </c>
      <c r="R71" s="110">
        <v>0</v>
      </c>
    </row>
    <row r="72" spans="1:18" ht="19.5" customHeight="1">
      <c r="A72" s="106"/>
      <c r="B72" s="107" t="s">
        <v>10</v>
      </c>
      <c r="C72" s="108" t="s">
        <v>11</v>
      </c>
      <c r="D72" s="109">
        <f t="shared" si="13"/>
        <v>1589700</v>
      </c>
      <c r="E72" s="110">
        <f aca="true" t="shared" si="19" ref="E72:E87">SUM(F72:L72)</f>
        <v>1589700</v>
      </c>
      <c r="F72" s="110">
        <v>1029579</v>
      </c>
      <c r="G72" s="110">
        <v>158821</v>
      </c>
      <c r="H72" s="110">
        <v>401300</v>
      </c>
      <c r="I72" s="110">
        <v>0</v>
      </c>
      <c r="J72" s="110">
        <v>0</v>
      </c>
      <c r="K72" s="110">
        <v>0</v>
      </c>
      <c r="L72" s="110">
        <v>0</v>
      </c>
      <c r="M72" s="110">
        <f t="shared" si="4"/>
        <v>0</v>
      </c>
      <c r="N72" s="110">
        <v>0</v>
      </c>
      <c r="O72" s="110">
        <v>0</v>
      </c>
      <c r="P72" s="110">
        <v>0</v>
      </c>
      <c r="Q72" s="110">
        <v>0</v>
      </c>
      <c r="R72" s="110">
        <v>0</v>
      </c>
    </row>
    <row r="73" spans="1:18" ht="19.5" customHeight="1">
      <c r="A73" s="106"/>
      <c r="B73" s="107" t="s">
        <v>12</v>
      </c>
      <c r="C73" s="108" t="s">
        <v>221</v>
      </c>
      <c r="D73" s="109">
        <f t="shared" si="13"/>
        <v>2100000</v>
      </c>
      <c r="E73" s="110">
        <f t="shared" si="19"/>
        <v>2100000</v>
      </c>
      <c r="F73" s="110">
        <v>1380500</v>
      </c>
      <c r="G73" s="110">
        <v>701500</v>
      </c>
      <c r="H73" s="110">
        <v>0</v>
      </c>
      <c r="I73" s="110">
        <v>18000</v>
      </c>
      <c r="J73" s="110">
        <v>0</v>
      </c>
      <c r="K73" s="110">
        <v>0</v>
      </c>
      <c r="L73" s="110">
        <v>0</v>
      </c>
      <c r="M73" s="110">
        <v>0</v>
      </c>
      <c r="N73" s="110">
        <v>0</v>
      </c>
      <c r="O73" s="110">
        <v>0</v>
      </c>
      <c r="P73" s="110">
        <v>0</v>
      </c>
      <c r="Q73" s="110">
        <v>0</v>
      </c>
      <c r="R73" s="110">
        <v>0</v>
      </c>
    </row>
    <row r="74" spans="1:18" ht="19.5" customHeight="1">
      <c r="A74" s="106"/>
      <c r="B74" s="107" t="s">
        <v>13</v>
      </c>
      <c r="C74" s="108" t="s">
        <v>14</v>
      </c>
      <c r="D74" s="109">
        <f t="shared" si="13"/>
        <v>1123380</v>
      </c>
      <c r="E74" s="110">
        <f t="shared" si="19"/>
        <v>1123380</v>
      </c>
      <c r="F74" s="110">
        <v>0</v>
      </c>
      <c r="G74" s="110">
        <v>0</v>
      </c>
      <c r="H74" s="110">
        <v>1123380</v>
      </c>
      <c r="I74" s="110">
        <v>0</v>
      </c>
      <c r="J74" s="110">
        <v>0</v>
      </c>
      <c r="K74" s="110">
        <v>0</v>
      </c>
      <c r="L74" s="110">
        <v>0</v>
      </c>
      <c r="M74" s="110">
        <f t="shared" si="4"/>
        <v>0</v>
      </c>
      <c r="N74" s="110">
        <v>0</v>
      </c>
      <c r="O74" s="110">
        <v>0</v>
      </c>
      <c r="P74" s="110">
        <v>0</v>
      </c>
      <c r="Q74" s="110">
        <v>0</v>
      </c>
      <c r="R74" s="110">
        <v>0</v>
      </c>
    </row>
    <row r="75" spans="1:18" ht="19.5" customHeight="1">
      <c r="A75" s="128"/>
      <c r="B75" s="107" t="s">
        <v>15</v>
      </c>
      <c r="C75" s="108" t="s">
        <v>196</v>
      </c>
      <c r="D75" s="109">
        <f t="shared" si="13"/>
        <v>15470</v>
      </c>
      <c r="E75" s="110">
        <f t="shared" si="19"/>
        <v>15470</v>
      </c>
      <c r="F75" s="110">
        <v>0</v>
      </c>
      <c r="G75" s="110">
        <v>15470</v>
      </c>
      <c r="H75" s="110">
        <v>0</v>
      </c>
      <c r="I75" s="110">
        <v>0</v>
      </c>
      <c r="J75" s="110">
        <v>0</v>
      </c>
      <c r="K75" s="110">
        <v>0</v>
      </c>
      <c r="L75" s="110">
        <v>0</v>
      </c>
      <c r="M75" s="110">
        <f t="shared" si="4"/>
        <v>0</v>
      </c>
      <c r="N75" s="110">
        <v>0</v>
      </c>
      <c r="O75" s="110">
        <v>0</v>
      </c>
      <c r="P75" s="110">
        <v>0</v>
      </c>
      <c r="Q75" s="110">
        <v>0</v>
      </c>
      <c r="R75" s="110">
        <v>0</v>
      </c>
    </row>
    <row r="76" spans="1:18" ht="19.5" customHeight="1">
      <c r="A76" s="106"/>
      <c r="B76" s="107" t="s">
        <v>16</v>
      </c>
      <c r="C76" s="108" t="s">
        <v>197</v>
      </c>
      <c r="D76" s="109">
        <f t="shared" si="13"/>
        <v>64070</v>
      </c>
      <c r="E76" s="110">
        <f t="shared" si="19"/>
        <v>64070</v>
      </c>
      <c r="F76" s="110">
        <v>52470</v>
      </c>
      <c r="G76" s="110">
        <v>11600</v>
      </c>
      <c r="H76" s="110">
        <v>0</v>
      </c>
      <c r="I76" s="110">
        <v>0</v>
      </c>
      <c r="J76" s="110">
        <v>0</v>
      </c>
      <c r="K76" s="110">
        <v>0</v>
      </c>
      <c r="L76" s="110">
        <v>0</v>
      </c>
      <c r="M76" s="110">
        <f t="shared" si="4"/>
        <v>0</v>
      </c>
      <c r="N76" s="110">
        <v>0</v>
      </c>
      <c r="O76" s="110">
        <v>0</v>
      </c>
      <c r="P76" s="110"/>
      <c r="Q76" s="110">
        <v>0</v>
      </c>
      <c r="R76" s="110">
        <v>0</v>
      </c>
    </row>
    <row r="77" spans="1:18" ht="30" customHeight="1">
      <c r="A77" s="103" t="s">
        <v>337</v>
      </c>
      <c r="B77" s="103"/>
      <c r="C77" s="205" t="s">
        <v>297</v>
      </c>
      <c r="D77" s="115">
        <f>SUM(D78)</f>
        <v>20300</v>
      </c>
      <c r="E77" s="115">
        <f aca="true" t="shared" si="20" ref="E77:R77">SUM(E78)</f>
        <v>20300</v>
      </c>
      <c r="F77" s="115">
        <f t="shared" si="20"/>
        <v>2000</v>
      </c>
      <c r="G77" s="115">
        <f t="shared" si="20"/>
        <v>18300</v>
      </c>
      <c r="H77" s="115">
        <f t="shared" si="20"/>
        <v>0</v>
      </c>
      <c r="I77" s="115">
        <f t="shared" si="20"/>
        <v>0</v>
      </c>
      <c r="J77" s="115">
        <f t="shared" si="20"/>
        <v>0</v>
      </c>
      <c r="K77" s="115">
        <f t="shared" si="20"/>
        <v>0</v>
      </c>
      <c r="L77" s="115">
        <f t="shared" si="20"/>
        <v>0</v>
      </c>
      <c r="M77" s="115">
        <f t="shared" si="20"/>
        <v>0</v>
      </c>
      <c r="N77" s="115">
        <f t="shared" si="20"/>
        <v>0</v>
      </c>
      <c r="O77" s="115">
        <f t="shared" si="20"/>
        <v>0</v>
      </c>
      <c r="P77" s="115">
        <v>0</v>
      </c>
      <c r="Q77" s="115">
        <f t="shared" si="20"/>
        <v>0</v>
      </c>
      <c r="R77" s="115">
        <f t="shared" si="20"/>
        <v>0</v>
      </c>
    </row>
    <row r="78" spans="1:18" ht="22.5" customHeight="1">
      <c r="A78" s="116"/>
      <c r="B78" s="107" t="s">
        <v>342</v>
      </c>
      <c r="C78" s="108" t="s">
        <v>197</v>
      </c>
      <c r="D78" s="109">
        <f>E78+M78</f>
        <v>20300</v>
      </c>
      <c r="E78" s="110">
        <f>SUM(F78:L78)</f>
        <v>20300</v>
      </c>
      <c r="F78" s="110">
        <v>2000</v>
      </c>
      <c r="G78" s="110">
        <v>18300</v>
      </c>
      <c r="H78" s="110">
        <v>0</v>
      </c>
      <c r="I78" s="110">
        <v>0</v>
      </c>
      <c r="J78" s="110">
        <v>0</v>
      </c>
      <c r="K78" s="110">
        <v>0</v>
      </c>
      <c r="L78" s="110">
        <v>0</v>
      </c>
      <c r="M78" s="110">
        <f t="shared" si="4"/>
        <v>0</v>
      </c>
      <c r="N78" s="110">
        <v>0</v>
      </c>
      <c r="O78" s="110">
        <v>0</v>
      </c>
      <c r="P78" s="110">
        <v>0</v>
      </c>
      <c r="Q78" s="110">
        <v>0</v>
      </c>
      <c r="R78" s="110">
        <v>0</v>
      </c>
    </row>
    <row r="79" spans="1:18" ht="30" customHeight="1">
      <c r="A79" s="103" t="s">
        <v>222</v>
      </c>
      <c r="B79" s="103"/>
      <c r="C79" s="104" t="s">
        <v>223</v>
      </c>
      <c r="D79" s="115">
        <f>D80+D81+D82+D83</f>
        <v>175700</v>
      </c>
      <c r="E79" s="115">
        <f aca="true" t="shared" si="21" ref="E79:R79">SUM(E80:E83)</f>
        <v>175700</v>
      </c>
      <c r="F79" s="115">
        <f t="shared" si="21"/>
        <v>0</v>
      </c>
      <c r="G79" s="115">
        <f t="shared" si="21"/>
        <v>55700</v>
      </c>
      <c r="H79" s="115">
        <f t="shared" si="21"/>
        <v>120000</v>
      </c>
      <c r="I79" s="115">
        <f t="shared" si="21"/>
        <v>0</v>
      </c>
      <c r="J79" s="115">
        <f t="shared" si="21"/>
        <v>0</v>
      </c>
      <c r="K79" s="115">
        <f t="shared" si="21"/>
        <v>0</v>
      </c>
      <c r="L79" s="115">
        <f t="shared" si="21"/>
        <v>0</v>
      </c>
      <c r="M79" s="115">
        <f t="shared" si="21"/>
        <v>0</v>
      </c>
      <c r="N79" s="115">
        <f t="shared" si="21"/>
        <v>0</v>
      </c>
      <c r="O79" s="115">
        <f t="shared" si="21"/>
        <v>0</v>
      </c>
      <c r="P79" s="115">
        <v>0</v>
      </c>
      <c r="Q79" s="115">
        <f t="shared" si="21"/>
        <v>0</v>
      </c>
      <c r="R79" s="115">
        <f t="shared" si="21"/>
        <v>0</v>
      </c>
    </row>
    <row r="80" spans="1:18" ht="19.5" customHeight="1">
      <c r="A80" s="116"/>
      <c r="B80" s="107" t="s">
        <v>17</v>
      </c>
      <c r="C80" s="108" t="s">
        <v>18</v>
      </c>
      <c r="D80" s="109">
        <f t="shared" si="13"/>
        <v>60000</v>
      </c>
      <c r="E80" s="110">
        <f t="shared" si="19"/>
        <v>60000</v>
      </c>
      <c r="F80" s="110">
        <v>0</v>
      </c>
      <c r="G80" s="110">
        <v>0</v>
      </c>
      <c r="H80" s="110">
        <v>60000</v>
      </c>
      <c r="I80" s="110">
        <v>0</v>
      </c>
      <c r="J80" s="110">
        <v>0</v>
      </c>
      <c r="K80" s="110">
        <v>0</v>
      </c>
      <c r="L80" s="110">
        <v>0</v>
      </c>
      <c r="M80" s="110">
        <f t="shared" si="4"/>
        <v>0</v>
      </c>
      <c r="N80" s="110">
        <v>0</v>
      </c>
      <c r="O80" s="110">
        <v>0</v>
      </c>
      <c r="P80" s="110">
        <v>0</v>
      </c>
      <c r="Q80" s="110">
        <v>0</v>
      </c>
      <c r="R80" s="110">
        <v>0</v>
      </c>
    </row>
    <row r="81" spans="1:18" ht="19.5" customHeight="1">
      <c r="A81" s="116"/>
      <c r="B81" s="107" t="s">
        <v>338</v>
      </c>
      <c r="C81" s="108" t="s">
        <v>339</v>
      </c>
      <c r="D81" s="109">
        <f t="shared" si="13"/>
        <v>0</v>
      </c>
      <c r="E81" s="110">
        <f t="shared" si="19"/>
        <v>0</v>
      </c>
      <c r="F81" s="110">
        <v>0</v>
      </c>
      <c r="G81" s="110">
        <v>0</v>
      </c>
      <c r="H81" s="110">
        <v>0</v>
      </c>
      <c r="I81" s="110">
        <v>0</v>
      </c>
      <c r="J81" s="110">
        <v>0</v>
      </c>
      <c r="K81" s="110">
        <v>0</v>
      </c>
      <c r="L81" s="110">
        <v>0</v>
      </c>
      <c r="M81" s="110">
        <f aca="true" t="shared" si="22" ref="M81:M87">N81+P81+Q81+R81</f>
        <v>0</v>
      </c>
      <c r="N81" s="110">
        <v>0</v>
      </c>
      <c r="O81" s="110">
        <v>0</v>
      </c>
      <c r="P81" s="110">
        <v>0</v>
      </c>
      <c r="Q81" s="110">
        <v>0</v>
      </c>
      <c r="R81" s="110">
        <v>0</v>
      </c>
    </row>
    <row r="82" spans="1:18" ht="19.5" customHeight="1">
      <c r="A82" s="116"/>
      <c r="B82" s="107" t="s">
        <v>19</v>
      </c>
      <c r="C82" s="108" t="s">
        <v>20</v>
      </c>
      <c r="D82" s="109">
        <f t="shared" si="13"/>
        <v>100000</v>
      </c>
      <c r="E82" s="110">
        <f t="shared" si="19"/>
        <v>100000</v>
      </c>
      <c r="F82" s="110">
        <v>0</v>
      </c>
      <c r="G82" s="110">
        <v>40000</v>
      </c>
      <c r="H82" s="110">
        <v>60000</v>
      </c>
      <c r="I82" s="110">
        <v>0</v>
      </c>
      <c r="J82" s="110">
        <v>0</v>
      </c>
      <c r="K82" s="110">
        <v>0</v>
      </c>
      <c r="L82" s="110">
        <v>0</v>
      </c>
      <c r="M82" s="110">
        <f t="shared" si="22"/>
        <v>0</v>
      </c>
      <c r="N82" s="110">
        <v>0</v>
      </c>
      <c r="O82" s="110">
        <v>0</v>
      </c>
      <c r="P82" s="110">
        <v>0</v>
      </c>
      <c r="Q82" s="110">
        <v>0</v>
      </c>
      <c r="R82" s="110">
        <v>0</v>
      </c>
    </row>
    <row r="83" spans="1:18" ht="19.5" customHeight="1">
      <c r="A83" s="116"/>
      <c r="B83" s="107" t="s">
        <v>224</v>
      </c>
      <c r="C83" s="108" t="s">
        <v>21</v>
      </c>
      <c r="D83" s="109">
        <f t="shared" si="13"/>
        <v>15700</v>
      </c>
      <c r="E83" s="110">
        <f t="shared" si="19"/>
        <v>15700</v>
      </c>
      <c r="F83" s="110">
        <v>0</v>
      </c>
      <c r="G83" s="110">
        <v>15700</v>
      </c>
      <c r="H83" s="110">
        <v>0</v>
      </c>
      <c r="I83" s="110">
        <v>0</v>
      </c>
      <c r="J83" s="110">
        <v>0</v>
      </c>
      <c r="K83" s="110">
        <v>0</v>
      </c>
      <c r="L83" s="110">
        <v>0</v>
      </c>
      <c r="M83" s="110">
        <f t="shared" si="22"/>
        <v>0</v>
      </c>
      <c r="N83" s="110">
        <v>0</v>
      </c>
      <c r="O83" s="110">
        <v>0</v>
      </c>
      <c r="P83" s="110">
        <v>0</v>
      </c>
      <c r="Q83" s="110">
        <v>0</v>
      </c>
      <c r="R83" s="110">
        <v>0</v>
      </c>
    </row>
    <row r="84" spans="1:18" ht="23.25" customHeight="1">
      <c r="A84" s="103" t="s">
        <v>22</v>
      </c>
      <c r="B84" s="103"/>
      <c r="C84" s="104" t="s">
        <v>347</v>
      </c>
      <c r="D84" s="115">
        <f>SUM(D85:D87)</f>
        <v>243460</v>
      </c>
      <c r="E84" s="115">
        <f aca="true" t="shared" si="23" ref="E84:R84">SUM(E85:E87)</f>
        <v>243460</v>
      </c>
      <c r="F84" s="115">
        <f t="shared" si="23"/>
        <v>125260</v>
      </c>
      <c r="G84" s="115">
        <f t="shared" si="23"/>
        <v>85700</v>
      </c>
      <c r="H84" s="115">
        <f t="shared" si="23"/>
        <v>27000</v>
      </c>
      <c r="I84" s="115">
        <f t="shared" si="23"/>
        <v>5500</v>
      </c>
      <c r="J84" s="115">
        <f t="shared" si="23"/>
        <v>0</v>
      </c>
      <c r="K84" s="115">
        <f t="shared" si="23"/>
        <v>0</v>
      </c>
      <c r="L84" s="115">
        <f t="shared" si="23"/>
        <v>0</v>
      </c>
      <c r="M84" s="115">
        <f t="shared" si="23"/>
        <v>0</v>
      </c>
      <c r="N84" s="115">
        <f t="shared" si="23"/>
        <v>0</v>
      </c>
      <c r="O84" s="115">
        <f t="shared" si="23"/>
        <v>0</v>
      </c>
      <c r="P84" s="115">
        <v>0</v>
      </c>
      <c r="Q84" s="115">
        <f t="shared" si="23"/>
        <v>0</v>
      </c>
      <c r="R84" s="115">
        <f t="shared" si="23"/>
        <v>0</v>
      </c>
    </row>
    <row r="85" spans="1:18" ht="19.5" customHeight="1">
      <c r="A85" s="116"/>
      <c r="B85" s="117" t="s">
        <v>23</v>
      </c>
      <c r="C85" s="118" t="s">
        <v>24</v>
      </c>
      <c r="D85" s="109">
        <f t="shared" si="13"/>
        <v>188160</v>
      </c>
      <c r="E85" s="110">
        <f t="shared" si="19"/>
        <v>188160</v>
      </c>
      <c r="F85" s="110">
        <v>123260</v>
      </c>
      <c r="G85" s="110">
        <v>59400</v>
      </c>
      <c r="H85" s="110">
        <v>0</v>
      </c>
      <c r="I85" s="110">
        <v>5500</v>
      </c>
      <c r="J85" s="110">
        <v>0</v>
      </c>
      <c r="K85" s="110">
        <v>0</v>
      </c>
      <c r="L85" s="110">
        <v>0</v>
      </c>
      <c r="M85" s="110">
        <f t="shared" si="22"/>
        <v>0</v>
      </c>
      <c r="N85" s="110">
        <v>0</v>
      </c>
      <c r="O85" s="110">
        <v>0</v>
      </c>
      <c r="P85" s="110">
        <v>0</v>
      </c>
      <c r="Q85" s="110">
        <v>0</v>
      </c>
      <c r="R85" s="110">
        <v>0</v>
      </c>
    </row>
    <row r="86" spans="1:18" ht="19.5" customHeight="1">
      <c r="A86" s="117"/>
      <c r="B86" s="117" t="s">
        <v>25</v>
      </c>
      <c r="C86" s="108" t="s">
        <v>26</v>
      </c>
      <c r="D86" s="109">
        <f t="shared" si="13"/>
        <v>27000</v>
      </c>
      <c r="E86" s="110">
        <f t="shared" si="19"/>
        <v>27000</v>
      </c>
      <c r="F86" s="110">
        <v>0</v>
      </c>
      <c r="G86" s="110">
        <v>0</v>
      </c>
      <c r="H86" s="110">
        <v>27000</v>
      </c>
      <c r="I86" s="110">
        <v>0</v>
      </c>
      <c r="J86" s="110">
        <v>0</v>
      </c>
      <c r="K86" s="110">
        <v>0</v>
      </c>
      <c r="L86" s="110">
        <v>0</v>
      </c>
      <c r="M86" s="110">
        <f t="shared" si="22"/>
        <v>0</v>
      </c>
      <c r="N86" s="110">
        <v>0</v>
      </c>
      <c r="O86" s="110">
        <v>0</v>
      </c>
      <c r="P86" s="110">
        <v>0</v>
      </c>
      <c r="Q86" s="110">
        <v>0</v>
      </c>
      <c r="R86" s="110">
        <v>0</v>
      </c>
    </row>
    <row r="87" spans="1:18" ht="19.5" customHeight="1">
      <c r="A87" s="107"/>
      <c r="B87" s="107" t="s">
        <v>27</v>
      </c>
      <c r="C87" s="108" t="s">
        <v>197</v>
      </c>
      <c r="D87" s="109">
        <f t="shared" si="13"/>
        <v>28300</v>
      </c>
      <c r="E87" s="110">
        <f t="shared" si="19"/>
        <v>28300</v>
      </c>
      <c r="F87" s="110">
        <v>2000</v>
      </c>
      <c r="G87" s="110">
        <v>26300</v>
      </c>
      <c r="H87" s="110">
        <v>0</v>
      </c>
      <c r="I87" s="110">
        <v>0</v>
      </c>
      <c r="J87" s="110">
        <v>0</v>
      </c>
      <c r="K87" s="110">
        <v>0</v>
      </c>
      <c r="L87" s="110">
        <v>0</v>
      </c>
      <c r="M87" s="110">
        <f t="shared" si="22"/>
        <v>0</v>
      </c>
      <c r="N87" s="110">
        <v>0</v>
      </c>
      <c r="O87" s="110">
        <v>0</v>
      </c>
      <c r="P87" s="110">
        <v>0</v>
      </c>
      <c r="Q87" s="110">
        <v>0</v>
      </c>
      <c r="R87" s="110">
        <v>0</v>
      </c>
    </row>
    <row r="88" spans="1:18" ht="21.75" customHeight="1">
      <c r="A88" s="277" t="s">
        <v>84</v>
      </c>
      <c r="B88" s="277"/>
      <c r="C88" s="277"/>
      <c r="D88" s="129">
        <f>E88+M88</f>
        <v>101301563</v>
      </c>
      <c r="E88" s="129">
        <f>F88+G88+H88+I88+J88+K88+L88</f>
        <v>98171563</v>
      </c>
      <c r="F88" s="129">
        <f>F8+F10+F13+F16+F18+F20+F25+F31+F37+F39+F41+F51+F55+F64+F69+F77+F79+F84</f>
        <v>58094857</v>
      </c>
      <c r="G88" s="129">
        <f aca="true" t="shared" si="24" ref="G88:M88">G8+G10+G13+G16+G18+G20+G25+G31+G37+G39+G41+G51+G55+G64+G69+G77+G79+G84</f>
        <v>24961011</v>
      </c>
      <c r="H88" s="129">
        <f t="shared" si="24"/>
        <v>7005131</v>
      </c>
      <c r="I88" s="129">
        <f t="shared" si="24"/>
        <v>4026387</v>
      </c>
      <c r="J88" s="129">
        <f t="shared" si="24"/>
        <v>1082091</v>
      </c>
      <c r="K88" s="129">
        <f t="shared" si="24"/>
        <v>0</v>
      </c>
      <c r="L88" s="129">
        <f t="shared" si="24"/>
        <v>3002086</v>
      </c>
      <c r="M88" s="129">
        <f t="shared" si="24"/>
        <v>3130000</v>
      </c>
      <c r="N88" s="129">
        <f>N8+N10+N13+N16+N18+N20+N25+N31+N37+N39+N41+N51+N55+N64+N69+N79+N84</f>
        <v>2980000</v>
      </c>
      <c r="O88" s="129">
        <f>O8+O10+O13+O16+O18+O20+O25+O31+O37+O39+O41+O51+O55+O64+O69+O79+O84</f>
        <v>0</v>
      </c>
      <c r="P88" s="129">
        <f>P8+P10+P13+P16+P18+P20+P25+P31+P37+P39+P41+P51+P55+P64+P69+P79+P84</f>
        <v>150000</v>
      </c>
      <c r="Q88" s="129">
        <f>Q8+Q10+Q13+Q16+Q18+Q20+Q25+Q31+Q37+Q39+Q41+Q51+Q55+Q64+Q69+Q79+Q84</f>
        <v>0</v>
      </c>
      <c r="R88" s="129">
        <f>R8+R10+R13+R16+R18+R20+R25+R31+R37+R39+R41+R51+R55+R64+R69+R79+R84</f>
        <v>0</v>
      </c>
    </row>
    <row r="90" spans="4:5" ht="12.75">
      <c r="D90" s="155"/>
      <c r="E90" s="16"/>
    </row>
  </sheetData>
  <sheetProtection/>
  <mergeCells count="22">
    <mergeCell ref="A2:M2"/>
    <mergeCell ref="N4:R4"/>
    <mergeCell ref="B3:B6"/>
    <mergeCell ref="A3:A6"/>
    <mergeCell ref="A1:R1"/>
    <mergeCell ref="R5:R6"/>
    <mergeCell ref="N5:N6"/>
    <mergeCell ref="Q5:Q6"/>
    <mergeCell ref="E3:R3"/>
    <mergeCell ref="I5:I6"/>
    <mergeCell ref="A88:C88"/>
    <mergeCell ref="F4:L4"/>
    <mergeCell ref="H5:H6"/>
    <mergeCell ref="D3:D6"/>
    <mergeCell ref="E4:E6"/>
    <mergeCell ref="L5:L6"/>
    <mergeCell ref="F5:G5"/>
    <mergeCell ref="J5:J6"/>
    <mergeCell ref="K5:K6"/>
    <mergeCell ref="C3:C6"/>
    <mergeCell ref="P5:P6"/>
    <mergeCell ref="M4:M6"/>
  </mergeCells>
  <printOptions horizontalCentered="1"/>
  <pageMargins left="0.3937007874015748" right="0.2755905511811024" top="1.220472440944882" bottom="0.6692913385826772" header="0.5118110236220472" footer="0.2362204724409449"/>
  <pageSetup horizontalDpi="600" verticalDpi="600" orientation="landscape" paperSize="9" scale="62" r:id="rId1"/>
  <headerFooter alignWithMargins="0">
    <oddHeader xml:space="preserve">&amp;RZałącznik Nr 2
do Uchwały Nr  Rady  Powiatu Stargardzkiego
w Stargardzie Szczecińskim
z dnia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J116"/>
  <sheetViews>
    <sheetView showGridLines="0" workbookViewId="0" topLeftCell="A1">
      <selection activeCell="H11" sqref="H11"/>
    </sheetView>
  </sheetViews>
  <sheetFormatPr defaultColWidth="9.00390625" defaultRowHeight="12.75"/>
  <cols>
    <col min="1" max="1" width="6.25390625" style="5" customWidth="1"/>
    <col min="2" max="2" width="51.25390625" style="5" customWidth="1"/>
    <col min="3" max="3" width="13.625" style="5" customWidth="1"/>
    <col min="4" max="4" width="15.625" style="5" customWidth="1"/>
    <col min="5" max="16384" width="9.125" style="5" customWidth="1"/>
  </cols>
  <sheetData>
    <row r="1" spans="1:7" ht="49.5" customHeight="1">
      <c r="A1" s="288" t="s">
        <v>371</v>
      </c>
      <c r="B1" s="289"/>
      <c r="C1" s="289"/>
      <c r="D1" s="290"/>
      <c r="E1" s="6"/>
      <c r="F1" s="6"/>
      <c r="G1" s="7"/>
    </row>
    <row r="2" ht="30" customHeight="1">
      <c r="D2" s="2" t="s">
        <v>50</v>
      </c>
    </row>
    <row r="3" spans="1:4" ht="37.5" customHeight="1">
      <c r="A3" s="215" t="s">
        <v>66</v>
      </c>
      <c r="B3" s="215" t="s">
        <v>67</v>
      </c>
      <c r="C3" s="216" t="s">
        <v>68</v>
      </c>
      <c r="D3" s="216" t="s">
        <v>387</v>
      </c>
    </row>
    <row r="4" spans="1:4" s="8" customFormat="1" ht="10.5" customHeight="1">
      <c r="A4" s="213">
        <v>1</v>
      </c>
      <c r="B4" s="213">
        <v>2</v>
      </c>
      <c r="C4" s="213">
        <v>3</v>
      </c>
      <c r="D4" s="213">
        <v>4</v>
      </c>
    </row>
    <row r="5" spans="1:4" ht="23.25" customHeight="1">
      <c r="A5" s="291" t="s">
        <v>69</v>
      </c>
      <c r="B5" s="291"/>
      <c r="C5" s="230"/>
      <c r="D5" s="84">
        <f>D6+D9+D10+D11+D12+D13+D14</f>
        <v>3500000</v>
      </c>
    </row>
    <row r="6" spans="1:4" ht="30" customHeight="1">
      <c r="A6" s="19" t="s">
        <v>70</v>
      </c>
      <c r="B6" s="171" t="s">
        <v>372</v>
      </c>
      <c r="C6" s="19" t="s">
        <v>71</v>
      </c>
      <c r="D6" s="25">
        <f>D7+D8</f>
        <v>0</v>
      </c>
    </row>
    <row r="7" spans="1:4" ht="21.75" customHeight="1">
      <c r="A7" s="232" t="s">
        <v>63</v>
      </c>
      <c r="B7" s="23" t="s">
        <v>373</v>
      </c>
      <c r="C7" s="19" t="s">
        <v>71</v>
      </c>
      <c r="D7" s="25">
        <v>0</v>
      </c>
    </row>
    <row r="8" spans="1:4" ht="21.75" customHeight="1">
      <c r="A8" s="232"/>
      <c r="B8" s="23" t="s">
        <v>374</v>
      </c>
      <c r="C8" s="19" t="s">
        <v>71</v>
      </c>
      <c r="D8" s="25">
        <v>0</v>
      </c>
    </row>
    <row r="9" spans="1:4" ht="47.25" customHeight="1">
      <c r="A9" s="19" t="s">
        <v>72</v>
      </c>
      <c r="B9" s="171" t="s">
        <v>375</v>
      </c>
      <c r="C9" s="19" t="s">
        <v>304</v>
      </c>
      <c r="D9" s="25">
        <v>0</v>
      </c>
    </row>
    <row r="10" spans="1:4" ht="30" customHeight="1">
      <c r="A10" s="19" t="s">
        <v>73</v>
      </c>
      <c r="B10" s="171" t="s">
        <v>376</v>
      </c>
      <c r="C10" s="19" t="s">
        <v>305</v>
      </c>
      <c r="D10" s="25">
        <v>0</v>
      </c>
    </row>
    <row r="11" spans="1:4" ht="30" customHeight="1">
      <c r="A11" s="19" t="s">
        <v>74</v>
      </c>
      <c r="B11" s="171" t="s">
        <v>377</v>
      </c>
      <c r="C11" s="19" t="s">
        <v>306</v>
      </c>
      <c r="D11" s="25">
        <v>0</v>
      </c>
    </row>
    <row r="12" spans="1:4" ht="30" customHeight="1">
      <c r="A12" s="19" t="s">
        <v>75</v>
      </c>
      <c r="B12" s="171" t="s">
        <v>378</v>
      </c>
      <c r="C12" s="19" t="s">
        <v>307</v>
      </c>
      <c r="D12" s="25">
        <v>0</v>
      </c>
    </row>
    <row r="13" spans="1:4" ht="30" customHeight="1">
      <c r="A13" s="19" t="s">
        <v>76</v>
      </c>
      <c r="B13" s="171" t="s">
        <v>379</v>
      </c>
      <c r="C13" s="19" t="s">
        <v>308</v>
      </c>
      <c r="D13" s="25">
        <v>0</v>
      </c>
    </row>
    <row r="14" spans="1:4" ht="30" customHeight="1">
      <c r="A14" s="19" t="s">
        <v>77</v>
      </c>
      <c r="B14" s="233" t="s">
        <v>380</v>
      </c>
      <c r="C14" s="227" t="s">
        <v>381</v>
      </c>
      <c r="D14" s="234">
        <v>3500000</v>
      </c>
    </row>
    <row r="15" spans="1:4" ht="27.75" customHeight="1">
      <c r="A15" s="291" t="s">
        <v>79</v>
      </c>
      <c r="B15" s="291"/>
      <c r="C15" s="85"/>
      <c r="D15" s="84">
        <f>D16+D19+D20+D21+D22+D23</f>
        <v>3002330</v>
      </c>
    </row>
    <row r="16" spans="1:4" ht="30" customHeight="1">
      <c r="A16" s="19" t="s">
        <v>70</v>
      </c>
      <c r="B16" s="23" t="s">
        <v>382</v>
      </c>
      <c r="C16" s="19" t="s">
        <v>80</v>
      </c>
      <c r="D16" s="25">
        <f>D17+D18</f>
        <v>3002330</v>
      </c>
    </row>
    <row r="17" spans="1:4" ht="20.25" customHeight="1">
      <c r="A17" s="232" t="s">
        <v>63</v>
      </c>
      <c r="B17" s="23" t="s">
        <v>373</v>
      </c>
      <c r="C17" s="19" t="s">
        <v>80</v>
      </c>
      <c r="D17" s="25">
        <v>3002330</v>
      </c>
    </row>
    <row r="18" spans="1:4" ht="22.5" customHeight="1">
      <c r="A18" s="232"/>
      <c r="B18" s="23" t="s">
        <v>374</v>
      </c>
      <c r="C18" s="19" t="s">
        <v>80</v>
      </c>
      <c r="D18" s="25">
        <v>0</v>
      </c>
    </row>
    <row r="19" spans="1:6" ht="51" customHeight="1">
      <c r="A19" s="19" t="s">
        <v>72</v>
      </c>
      <c r="B19" s="172" t="s">
        <v>311</v>
      </c>
      <c r="C19" s="19" t="s">
        <v>341</v>
      </c>
      <c r="D19" s="25">
        <v>0</v>
      </c>
      <c r="E19" s="9"/>
      <c r="F19" s="9"/>
    </row>
    <row r="20" spans="1:4" ht="30" customHeight="1">
      <c r="A20" s="19" t="s">
        <v>73</v>
      </c>
      <c r="B20" s="23" t="s">
        <v>383</v>
      </c>
      <c r="C20" s="19" t="s">
        <v>318</v>
      </c>
      <c r="D20" s="25">
        <v>0</v>
      </c>
    </row>
    <row r="21" spans="1:4" ht="30" customHeight="1">
      <c r="A21" s="19" t="s">
        <v>74</v>
      </c>
      <c r="B21" s="23" t="s">
        <v>384</v>
      </c>
      <c r="C21" s="19" t="s">
        <v>309</v>
      </c>
      <c r="D21" s="25">
        <v>0</v>
      </c>
    </row>
    <row r="22" spans="1:4" ht="30" customHeight="1">
      <c r="A22" s="19" t="s">
        <v>75</v>
      </c>
      <c r="B22" s="23" t="s">
        <v>385</v>
      </c>
      <c r="C22" s="19" t="s">
        <v>319</v>
      </c>
      <c r="D22" s="25">
        <v>0</v>
      </c>
    </row>
    <row r="23" spans="1:4" ht="30" customHeight="1">
      <c r="A23" s="19" t="s">
        <v>76</v>
      </c>
      <c r="B23" s="23" t="s">
        <v>386</v>
      </c>
      <c r="C23" s="19" t="s">
        <v>310</v>
      </c>
      <c r="D23" s="25">
        <v>0</v>
      </c>
    </row>
    <row r="116" ht="12.75">
      <c r="J116" s="5">
        <v>3</v>
      </c>
    </row>
  </sheetData>
  <sheetProtection/>
  <mergeCells count="3">
    <mergeCell ref="A1:D1"/>
    <mergeCell ref="A5:B5"/>
    <mergeCell ref="A15:B15"/>
  </mergeCells>
  <printOptions horizontalCentered="1"/>
  <pageMargins left="0.8661417322834646" right="0.5511811023622047" top="1.32" bottom="0.5905511811023623" header="0.5118110236220472" footer="0.5118110236220472"/>
  <pageSetup horizontalDpi="300" verticalDpi="300" orientation="portrait" paperSize="9" scale="95" r:id="rId1"/>
  <headerFooter alignWithMargins="0">
    <oddHeader xml:space="preserve">&amp;RZałącznik Nr 3
do Uchwały Nr  Rady  Powiatu Stargardzkiego
w Stargardzie Szczecińskim
z dnia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L27"/>
  <sheetViews>
    <sheetView showGridLines="0" defaultGridColor="0" zoomScalePageLayoutView="0" colorId="8" workbookViewId="0" topLeftCell="A1">
      <pane ySplit="6" topLeftCell="A7" activePane="bottomLeft" state="frozen"/>
      <selection pane="topLeft" activeCell="A146" sqref="A146:D146"/>
      <selection pane="bottomLeft" activeCell="A1" sqref="A1:L1"/>
    </sheetView>
  </sheetViews>
  <sheetFormatPr defaultColWidth="9.00390625" defaultRowHeight="12.75"/>
  <cols>
    <col min="1" max="1" width="6.125" style="5" customWidth="1"/>
    <col min="2" max="2" width="10.125" style="5" customWidth="1"/>
    <col min="3" max="3" width="13.625" style="5" customWidth="1"/>
    <col min="4" max="4" width="16.75390625" style="5" customWidth="1"/>
    <col min="5" max="5" width="14.875" style="5" customWidth="1"/>
    <col min="6" max="6" width="18.125" style="5" customWidth="1"/>
    <col min="7" max="7" width="17.00390625" style="5" customWidth="1"/>
    <col min="8" max="8" width="15.00390625" style="5" customWidth="1"/>
    <col min="9" max="9" width="15.875" style="5" customWidth="1"/>
    <col min="10" max="10" width="15.375" style="5" customWidth="1"/>
    <col min="11" max="11" width="6.375" style="5" customWidth="1"/>
    <col min="12" max="12" width="18.875" style="5" customWidth="1"/>
  </cols>
  <sheetData>
    <row r="1" spans="1:12" ht="57.75" customHeight="1">
      <c r="A1" s="292" t="s">
        <v>357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4"/>
    </row>
    <row r="2" spans="5:12" ht="12" customHeight="1">
      <c r="E2" s="1"/>
      <c r="F2" s="1"/>
      <c r="G2" s="1"/>
      <c r="H2" s="1"/>
      <c r="I2" s="1"/>
      <c r="L2" s="2" t="s">
        <v>50</v>
      </c>
    </row>
    <row r="3" spans="1:12" s="14" customFormat="1" ht="17.25" customHeight="1">
      <c r="A3" s="295" t="s">
        <v>51</v>
      </c>
      <c r="B3" s="295" t="s">
        <v>52</v>
      </c>
      <c r="C3" s="296" t="s">
        <v>89</v>
      </c>
      <c r="D3" s="296" t="s">
        <v>320</v>
      </c>
      <c r="E3" s="299" t="s">
        <v>55</v>
      </c>
      <c r="F3" s="299"/>
      <c r="G3" s="299"/>
      <c r="H3" s="299"/>
      <c r="I3" s="299"/>
      <c r="J3" s="299"/>
      <c r="K3" s="299"/>
      <c r="L3" s="299"/>
    </row>
    <row r="4" spans="1:12" s="14" customFormat="1" ht="12" customHeight="1">
      <c r="A4" s="295"/>
      <c r="B4" s="295"/>
      <c r="C4" s="296"/>
      <c r="D4" s="296"/>
      <c r="E4" s="299" t="s">
        <v>62</v>
      </c>
      <c r="F4" s="299" t="s">
        <v>55</v>
      </c>
      <c r="G4" s="299"/>
      <c r="H4" s="299"/>
      <c r="I4" s="299"/>
      <c r="J4" s="299"/>
      <c r="K4" s="299"/>
      <c r="L4" s="299" t="s">
        <v>64</v>
      </c>
    </row>
    <row r="5" spans="1:12" s="14" customFormat="1" ht="12" customHeight="1">
      <c r="A5" s="295"/>
      <c r="B5" s="295"/>
      <c r="C5" s="296"/>
      <c r="D5" s="296"/>
      <c r="E5" s="299"/>
      <c r="F5" s="310" t="s">
        <v>91</v>
      </c>
      <c r="G5" s="311"/>
      <c r="H5" s="186"/>
      <c r="I5" s="302" t="s">
        <v>93</v>
      </c>
      <c r="J5" s="306" t="s">
        <v>321</v>
      </c>
      <c r="K5" s="307"/>
      <c r="L5" s="299"/>
    </row>
    <row r="6" spans="1:12" ht="98.25" customHeight="1">
      <c r="A6" s="295"/>
      <c r="B6" s="295"/>
      <c r="C6" s="296"/>
      <c r="D6" s="296"/>
      <c r="E6" s="299"/>
      <c r="F6" s="86" t="s">
        <v>33</v>
      </c>
      <c r="G6" s="86" t="s">
        <v>29</v>
      </c>
      <c r="H6" s="185" t="s">
        <v>92</v>
      </c>
      <c r="I6" s="303"/>
      <c r="J6" s="308"/>
      <c r="K6" s="309"/>
      <c r="L6" s="299"/>
    </row>
    <row r="7" spans="1:12" ht="16.5" customHeight="1">
      <c r="A7" s="217">
        <v>1</v>
      </c>
      <c r="B7" s="217">
        <v>2</v>
      </c>
      <c r="C7" s="217">
        <v>3</v>
      </c>
      <c r="D7" s="217">
        <v>4</v>
      </c>
      <c r="E7" s="217">
        <v>5</v>
      </c>
      <c r="F7" s="217">
        <v>6</v>
      </c>
      <c r="G7" s="217">
        <v>7</v>
      </c>
      <c r="H7" s="217">
        <v>8</v>
      </c>
      <c r="I7" s="217">
        <v>9</v>
      </c>
      <c r="J7" s="300">
        <v>10</v>
      </c>
      <c r="K7" s="301"/>
      <c r="L7" s="217">
        <v>11</v>
      </c>
    </row>
    <row r="8" spans="1:12" ht="24" customHeight="1">
      <c r="A8" s="187" t="s">
        <v>94</v>
      </c>
      <c r="B8" s="187"/>
      <c r="C8" s="188">
        <f>SUM(D8)</f>
        <v>54000</v>
      </c>
      <c r="D8" s="188">
        <f>SUM(D9)</f>
        <v>54000</v>
      </c>
      <c r="E8" s="188">
        <f>SUM(F8:J8)</f>
        <v>54000</v>
      </c>
      <c r="F8" s="188">
        <f aca="true" t="shared" si="0" ref="F8:L8">SUM(F9)</f>
        <v>0</v>
      </c>
      <c r="G8" s="188">
        <f t="shared" si="0"/>
        <v>54000</v>
      </c>
      <c r="H8" s="188">
        <f t="shared" si="0"/>
        <v>0</v>
      </c>
      <c r="I8" s="188">
        <f t="shared" si="0"/>
        <v>0</v>
      </c>
      <c r="J8" s="297">
        <f t="shared" si="0"/>
        <v>0</v>
      </c>
      <c r="K8" s="298"/>
      <c r="L8" s="188">
        <f t="shared" si="0"/>
        <v>0</v>
      </c>
    </row>
    <row r="9" spans="1:12" ht="19.5" customHeight="1">
      <c r="A9" s="24"/>
      <c r="B9" s="24" t="s">
        <v>96</v>
      </c>
      <c r="C9" s="88">
        <f aca="true" t="shared" si="1" ref="C9:C26">SUM(D9)</f>
        <v>54000</v>
      </c>
      <c r="D9" s="89">
        <f>SUM(E9+L9)</f>
        <v>54000</v>
      </c>
      <c r="E9" s="89">
        <f aca="true" t="shared" si="2" ref="E9:E26">SUM(F9:J9)</f>
        <v>54000</v>
      </c>
      <c r="F9" s="89">
        <v>0</v>
      </c>
      <c r="G9" s="89">
        <v>54000</v>
      </c>
      <c r="H9" s="89">
        <v>0</v>
      </c>
      <c r="I9" s="89">
        <v>0</v>
      </c>
      <c r="J9" s="304">
        <v>0</v>
      </c>
      <c r="K9" s="305"/>
      <c r="L9" s="89">
        <f aca="true" t="shared" si="3" ref="L9:L23">SUM(L10)</f>
        <v>0</v>
      </c>
    </row>
    <row r="10" spans="1:12" ht="25.5" customHeight="1">
      <c r="A10" s="187" t="s">
        <v>231</v>
      </c>
      <c r="B10" s="187"/>
      <c r="C10" s="188">
        <f t="shared" si="1"/>
        <v>80000</v>
      </c>
      <c r="D10" s="188">
        <f aca="true" t="shared" si="4" ref="D10:J10">SUM(D11)</f>
        <v>80000</v>
      </c>
      <c r="E10" s="188">
        <f t="shared" si="4"/>
        <v>80000</v>
      </c>
      <c r="F10" s="188">
        <f t="shared" si="4"/>
        <v>0</v>
      </c>
      <c r="G10" s="188">
        <f t="shared" si="4"/>
        <v>80000</v>
      </c>
      <c r="H10" s="188">
        <f t="shared" si="4"/>
        <v>0</v>
      </c>
      <c r="I10" s="188">
        <f t="shared" si="4"/>
        <v>0</v>
      </c>
      <c r="J10" s="297">
        <f t="shared" si="4"/>
        <v>0</v>
      </c>
      <c r="K10" s="298"/>
      <c r="L10" s="188">
        <f t="shared" si="3"/>
        <v>0</v>
      </c>
    </row>
    <row r="11" spans="1:12" ht="22.5" customHeight="1">
      <c r="A11" s="24"/>
      <c r="B11" s="24" t="s">
        <v>232</v>
      </c>
      <c r="C11" s="88">
        <f t="shared" si="1"/>
        <v>80000</v>
      </c>
      <c r="D11" s="89">
        <f>SUM(E11+L11)</f>
        <v>80000</v>
      </c>
      <c r="E11" s="89">
        <f t="shared" si="2"/>
        <v>80000</v>
      </c>
      <c r="F11" s="89">
        <v>0</v>
      </c>
      <c r="G11" s="89">
        <v>80000</v>
      </c>
      <c r="H11" s="89">
        <v>0</v>
      </c>
      <c r="I11" s="89">
        <v>0</v>
      </c>
      <c r="J11" s="304">
        <v>0</v>
      </c>
      <c r="K11" s="305"/>
      <c r="L11" s="89">
        <f t="shared" si="3"/>
        <v>0</v>
      </c>
    </row>
    <row r="12" spans="1:12" ht="27.75" customHeight="1">
      <c r="A12" s="187" t="s">
        <v>132</v>
      </c>
      <c r="B12" s="187"/>
      <c r="C12" s="188">
        <f t="shared" si="1"/>
        <v>639000</v>
      </c>
      <c r="D12" s="188">
        <f>SUM(D13:D15)</f>
        <v>639000</v>
      </c>
      <c r="E12" s="188">
        <f aca="true" t="shared" si="5" ref="E12:L12">SUM(E13:E15)</f>
        <v>639000</v>
      </c>
      <c r="F12" s="188">
        <f t="shared" si="5"/>
        <v>320216</v>
      </c>
      <c r="G12" s="188">
        <f t="shared" si="5"/>
        <v>318384</v>
      </c>
      <c r="H12" s="188">
        <f t="shared" si="5"/>
        <v>0</v>
      </c>
      <c r="I12" s="188">
        <f t="shared" si="5"/>
        <v>400</v>
      </c>
      <c r="J12" s="297">
        <f t="shared" si="5"/>
        <v>0</v>
      </c>
      <c r="K12" s="298"/>
      <c r="L12" s="188">
        <f t="shared" si="5"/>
        <v>0</v>
      </c>
    </row>
    <row r="13" spans="1:12" ht="22.5" customHeight="1">
      <c r="A13" s="24"/>
      <c r="B13" s="24" t="s">
        <v>134</v>
      </c>
      <c r="C13" s="88">
        <f t="shared" si="1"/>
        <v>210000</v>
      </c>
      <c r="D13" s="89">
        <f>SUM(E13+L13)</f>
        <v>210000</v>
      </c>
      <c r="E13" s="89">
        <f t="shared" si="2"/>
        <v>210000</v>
      </c>
      <c r="F13" s="89">
        <v>0</v>
      </c>
      <c r="G13" s="89">
        <v>210000</v>
      </c>
      <c r="H13" s="89">
        <v>0</v>
      </c>
      <c r="I13" s="89">
        <v>0</v>
      </c>
      <c r="J13" s="304">
        <v>0</v>
      </c>
      <c r="K13" s="305"/>
      <c r="L13" s="89">
        <f t="shared" si="3"/>
        <v>0</v>
      </c>
    </row>
    <row r="14" spans="1:12" ht="22.5" customHeight="1">
      <c r="A14" s="24"/>
      <c r="B14" s="24" t="s">
        <v>136</v>
      </c>
      <c r="C14" s="88">
        <f t="shared" si="1"/>
        <v>61000</v>
      </c>
      <c r="D14" s="89">
        <f>SUM(E14+L14)</f>
        <v>61000</v>
      </c>
      <c r="E14" s="89">
        <f t="shared" si="2"/>
        <v>61000</v>
      </c>
      <c r="F14" s="89">
        <v>0</v>
      </c>
      <c r="G14" s="89">
        <v>61000</v>
      </c>
      <c r="H14" s="89">
        <v>0</v>
      </c>
      <c r="I14" s="89">
        <v>0</v>
      </c>
      <c r="J14" s="304">
        <v>0</v>
      </c>
      <c r="K14" s="305"/>
      <c r="L14" s="89">
        <f t="shared" si="3"/>
        <v>0</v>
      </c>
    </row>
    <row r="15" spans="1:12" ht="23.25" customHeight="1">
      <c r="A15" s="24"/>
      <c r="B15" s="24" t="s">
        <v>138</v>
      </c>
      <c r="C15" s="88">
        <f t="shared" si="1"/>
        <v>368000</v>
      </c>
      <c r="D15" s="89">
        <f>SUM(E15+L15)</f>
        <v>368000</v>
      </c>
      <c r="E15" s="89">
        <f t="shared" si="2"/>
        <v>368000</v>
      </c>
      <c r="F15" s="89">
        <v>320216</v>
      </c>
      <c r="G15" s="89">
        <v>47384</v>
      </c>
      <c r="H15" s="89">
        <v>0</v>
      </c>
      <c r="I15" s="89">
        <v>400</v>
      </c>
      <c r="J15" s="304">
        <f>SUM(J16)</f>
        <v>0</v>
      </c>
      <c r="K15" s="305"/>
      <c r="L15" s="89">
        <f t="shared" si="3"/>
        <v>0</v>
      </c>
    </row>
    <row r="16" spans="1:12" ht="27" customHeight="1">
      <c r="A16" s="187" t="s">
        <v>140</v>
      </c>
      <c r="B16" s="187"/>
      <c r="C16" s="188">
        <f t="shared" si="1"/>
        <v>298800</v>
      </c>
      <c r="D16" s="188">
        <f>SUM(D17:D18)</f>
        <v>298800</v>
      </c>
      <c r="E16" s="188">
        <f aca="true" t="shared" si="6" ref="E16:L16">SUM(E17:E18)</f>
        <v>298800</v>
      </c>
      <c r="F16" s="188">
        <f t="shared" si="6"/>
        <v>264700</v>
      </c>
      <c r="G16" s="188">
        <f t="shared" si="6"/>
        <v>17850</v>
      </c>
      <c r="H16" s="188">
        <f t="shared" si="6"/>
        <v>0</v>
      </c>
      <c r="I16" s="188">
        <f t="shared" si="6"/>
        <v>16250</v>
      </c>
      <c r="J16" s="297">
        <f t="shared" si="6"/>
        <v>0</v>
      </c>
      <c r="K16" s="298"/>
      <c r="L16" s="188">
        <f t="shared" si="6"/>
        <v>0</v>
      </c>
    </row>
    <row r="17" spans="1:12" ht="21.75" customHeight="1">
      <c r="A17" s="24"/>
      <c r="B17" s="24" t="s">
        <v>142</v>
      </c>
      <c r="C17" s="88">
        <f t="shared" si="1"/>
        <v>255800</v>
      </c>
      <c r="D17" s="89">
        <f>SUM(E17+L17)</f>
        <v>255800</v>
      </c>
      <c r="E17" s="89">
        <f t="shared" si="2"/>
        <v>255800</v>
      </c>
      <c r="F17" s="89">
        <v>255800</v>
      </c>
      <c r="G17" s="89">
        <v>0</v>
      </c>
      <c r="H17" s="89">
        <v>0</v>
      </c>
      <c r="I17" s="89">
        <v>0</v>
      </c>
      <c r="J17" s="304">
        <v>0</v>
      </c>
      <c r="K17" s="305"/>
      <c r="L17" s="89">
        <f t="shared" si="3"/>
        <v>0</v>
      </c>
    </row>
    <row r="18" spans="1:12" ht="21.75" customHeight="1">
      <c r="A18" s="24"/>
      <c r="B18" s="24" t="s">
        <v>152</v>
      </c>
      <c r="C18" s="88">
        <f t="shared" si="1"/>
        <v>43000</v>
      </c>
      <c r="D18" s="89">
        <f>SUM(E18+L18)</f>
        <v>43000</v>
      </c>
      <c r="E18" s="89">
        <f t="shared" si="2"/>
        <v>43000</v>
      </c>
      <c r="F18" s="89">
        <v>8900</v>
      </c>
      <c r="G18" s="89">
        <v>17850</v>
      </c>
      <c r="H18" s="89">
        <v>0</v>
      </c>
      <c r="I18" s="89">
        <v>16250</v>
      </c>
      <c r="J18" s="304">
        <v>0</v>
      </c>
      <c r="K18" s="305"/>
      <c r="L18" s="89">
        <f t="shared" si="3"/>
        <v>0</v>
      </c>
    </row>
    <row r="19" spans="1:12" ht="29.25" customHeight="1">
      <c r="A19" s="187" t="s">
        <v>155</v>
      </c>
      <c r="B19" s="187"/>
      <c r="C19" s="188">
        <f t="shared" si="1"/>
        <v>5512000</v>
      </c>
      <c r="D19" s="188">
        <f aca="true" t="shared" si="7" ref="D19:J19">SUM(D20)</f>
        <v>5512000</v>
      </c>
      <c r="E19" s="188">
        <f t="shared" si="7"/>
        <v>5512000</v>
      </c>
      <c r="F19" s="188">
        <f t="shared" si="7"/>
        <v>4689715</v>
      </c>
      <c r="G19" s="188">
        <f t="shared" si="7"/>
        <v>532285</v>
      </c>
      <c r="H19" s="188">
        <f t="shared" si="7"/>
        <v>0</v>
      </c>
      <c r="I19" s="188">
        <f t="shared" si="7"/>
        <v>290000</v>
      </c>
      <c r="J19" s="297">
        <f t="shared" si="7"/>
        <v>0</v>
      </c>
      <c r="K19" s="298"/>
      <c r="L19" s="188">
        <f t="shared" si="3"/>
        <v>0</v>
      </c>
    </row>
    <row r="20" spans="1:12" ht="25.5" customHeight="1">
      <c r="A20" s="24"/>
      <c r="B20" s="24" t="s">
        <v>157</v>
      </c>
      <c r="C20" s="88">
        <f t="shared" si="1"/>
        <v>5512000</v>
      </c>
      <c r="D20" s="89">
        <f>SUM(E20+L20)</f>
        <v>5512000</v>
      </c>
      <c r="E20" s="89">
        <f t="shared" si="2"/>
        <v>5512000</v>
      </c>
      <c r="F20" s="89">
        <v>4689715</v>
      </c>
      <c r="G20" s="89">
        <v>532285</v>
      </c>
      <c r="H20" s="89">
        <v>0</v>
      </c>
      <c r="I20" s="89">
        <v>290000</v>
      </c>
      <c r="J20" s="304">
        <v>0</v>
      </c>
      <c r="K20" s="305"/>
      <c r="L20" s="89">
        <f t="shared" si="3"/>
        <v>0</v>
      </c>
    </row>
    <row r="21" spans="1:12" ht="25.5" customHeight="1">
      <c r="A21" s="187" t="s">
        <v>198</v>
      </c>
      <c r="B21" s="187"/>
      <c r="C21" s="188">
        <f t="shared" si="1"/>
        <v>3724000</v>
      </c>
      <c r="D21" s="188">
        <f aca="true" t="shared" si="8" ref="D21:J21">SUM(D22)</f>
        <v>3724000</v>
      </c>
      <c r="E21" s="188">
        <f t="shared" si="8"/>
        <v>3724000</v>
      </c>
      <c r="F21" s="188">
        <f t="shared" si="8"/>
        <v>0</v>
      </c>
      <c r="G21" s="188">
        <f t="shared" si="8"/>
        <v>3724000</v>
      </c>
      <c r="H21" s="188"/>
      <c r="I21" s="188">
        <f t="shared" si="8"/>
        <v>0</v>
      </c>
      <c r="J21" s="297">
        <f t="shared" si="8"/>
        <v>0</v>
      </c>
      <c r="K21" s="298"/>
      <c r="L21" s="188">
        <f t="shared" si="3"/>
        <v>0</v>
      </c>
    </row>
    <row r="22" spans="1:12" ht="25.5" customHeight="1">
      <c r="A22" s="26"/>
      <c r="B22" s="24" t="s">
        <v>202</v>
      </c>
      <c r="C22" s="88">
        <f t="shared" si="1"/>
        <v>3724000</v>
      </c>
      <c r="D22" s="89">
        <f>SUM(E22+L22)</f>
        <v>3724000</v>
      </c>
      <c r="E22" s="89">
        <f t="shared" si="2"/>
        <v>3724000</v>
      </c>
      <c r="F22" s="89">
        <v>0</v>
      </c>
      <c r="G22" s="89">
        <v>3724000</v>
      </c>
      <c r="H22" s="89">
        <v>0</v>
      </c>
      <c r="I22" s="89">
        <v>0</v>
      </c>
      <c r="J22" s="304">
        <v>0</v>
      </c>
      <c r="K22" s="305"/>
      <c r="L22" s="89">
        <f t="shared" si="3"/>
        <v>0</v>
      </c>
    </row>
    <row r="23" spans="1:12" ht="27" customHeight="1">
      <c r="A23" s="187" t="s">
        <v>204</v>
      </c>
      <c r="B23" s="189"/>
      <c r="C23" s="188">
        <f t="shared" si="1"/>
        <v>12000</v>
      </c>
      <c r="D23" s="188">
        <f aca="true" t="shared" si="9" ref="D23:J23">SUM(D24)</f>
        <v>12000</v>
      </c>
      <c r="E23" s="188">
        <f t="shared" si="9"/>
        <v>12000</v>
      </c>
      <c r="F23" s="188">
        <f t="shared" si="9"/>
        <v>0</v>
      </c>
      <c r="G23" s="188">
        <f t="shared" si="9"/>
        <v>12000</v>
      </c>
      <c r="H23" s="188">
        <f t="shared" si="9"/>
        <v>0</v>
      </c>
      <c r="I23" s="188">
        <f t="shared" si="9"/>
        <v>0</v>
      </c>
      <c r="J23" s="297">
        <f t="shared" si="9"/>
        <v>0</v>
      </c>
      <c r="K23" s="298"/>
      <c r="L23" s="188">
        <f t="shared" si="3"/>
        <v>0</v>
      </c>
    </row>
    <row r="24" spans="1:12" ht="26.25" customHeight="1">
      <c r="A24" s="26"/>
      <c r="B24" s="24" t="s">
        <v>233</v>
      </c>
      <c r="C24" s="88">
        <f t="shared" si="1"/>
        <v>12000</v>
      </c>
      <c r="D24" s="89">
        <f>SUM(E24+L24)</f>
        <v>12000</v>
      </c>
      <c r="E24" s="89">
        <f t="shared" si="2"/>
        <v>12000</v>
      </c>
      <c r="F24" s="89">
        <v>0</v>
      </c>
      <c r="G24" s="89">
        <v>12000</v>
      </c>
      <c r="H24" s="89">
        <v>0</v>
      </c>
      <c r="I24" s="89">
        <v>0</v>
      </c>
      <c r="J24" s="304">
        <v>0</v>
      </c>
      <c r="K24" s="305"/>
      <c r="L24" s="89">
        <v>0</v>
      </c>
    </row>
    <row r="25" spans="1:12" ht="25.5" customHeight="1">
      <c r="A25" s="187" t="s">
        <v>234</v>
      </c>
      <c r="B25" s="187"/>
      <c r="C25" s="188">
        <f t="shared" si="1"/>
        <v>222000</v>
      </c>
      <c r="D25" s="188">
        <f>SUM(D26)</f>
        <v>222000</v>
      </c>
      <c r="E25" s="188">
        <f aca="true" t="shared" si="10" ref="E25:L25">SUM(E26)</f>
        <v>222000</v>
      </c>
      <c r="F25" s="188">
        <f t="shared" si="10"/>
        <v>188210</v>
      </c>
      <c r="G25" s="188">
        <f t="shared" si="10"/>
        <v>33790</v>
      </c>
      <c r="H25" s="188">
        <f t="shared" si="10"/>
        <v>0</v>
      </c>
      <c r="I25" s="188">
        <f t="shared" si="10"/>
        <v>0</v>
      </c>
      <c r="J25" s="297">
        <f t="shared" si="10"/>
        <v>0</v>
      </c>
      <c r="K25" s="298"/>
      <c r="L25" s="188">
        <f t="shared" si="10"/>
        <v>0</v>
      </c>
    </row>
    <row r="26" spans="1:12" ht="23.25" customHeight="1">
      <c r="A26" s="26"/>
      <c r="B26" s="24" t="s">
        <v>235</v>
      </c>
      <c r="C26" s="88">
        <f t="shared" si="1"/>
        <v>222000</v>
      </c>
      <c r="D26" s="89">
        <f>SUM(E26+L26)</f>
        <v>222000</v>
      </c>
      <c r="E26" s="89">
        <f t="shared" si="2"/>
        <v>222000</v>
      </c>
      <c r="F26" s="89">
        <v>188210</v>
      </c>
      <c r="G26" s="89">
        <v>33790</v>
      </c>
      <c r="H26" s="89">
        <v>0</v>
      </c>
      <c r="I26" s="89">
        <v>0</v>
      </c>
      <c r="J26" s="304">
        <v>0</v>
      </c>
      <c r="K26" s="305"/>
      <c r="L26" s="89">
        <v>0</v>
      </c>
    </row>
    <row r="27" spans="1:12" ht="34.5" customHeight="1">
      <c r="A27" s="312" t="s">
        <v>84</v>
      </c>
      <c r="B27" s="313"/>
      <c r="C27" s="90">
        <f aca="true" t="shared" si="11" ref="C27:I27">C25+C23+C21+C19+C16+C12+C10+C8</f>
        <v>10541800</v>
      </c>
      <c r="D27" s="90">
        <f t="shared" si="11"/>
        <v>10541800</v>
      </c>
      <c r="E27" s="90">
        <f t="shared" si="11"/>
        <v>10541800</v>
      </c>
      <c r="F27" s="90">
        <f t="shared" si="11"/>
        <v>5462841</v>
      </c>
      <c r="G27" s="90">
        <f t="shared" si="11"/>
        <v>4772309</v>
      </c>
      <c r="H27" s="90">
        <f t="shared" si="11"/>
        <v>0</v>
      </c>
      <c r="I27" s="90">
        <f t="shared" si="11"/>
        <v>306650</v>
      </c>
      <c r="J27" s="314">
        <f>SUM(J8+J10+J12+J16+J19+J21+J23+J25)</f>
        <v>0</v>
      </c>
      <c r="K27" s="315"/>
      <c r="L27" s="90">
        <f>SUM(L8+L10+L12+L16+L19+L21+L23+L25)</f>
        <v>0</v>
      </c>
    </row>
  </sheetData>
  <sheetProtection/>
  <mergeCells count="34">
    <mergeCell ref="J26:K26"/>
    <mergeCell ref="J23:K23"/>
    <mergeCell ref="A27:B27"/>
    <mergeCell ref="L4:L6"/>
    <mergeCell ref="J27:K27"/>
    <mergeCell ref="J11:K11"/>
    <mergeCell ref="J25:K25"/>
    <mergeCell ref="J19:K19"/>
    <mergeCell ref="J14:K14"/>
    <mergeCell ref="J15:K15"/>
    <mergeCell ref="J5:K6"/>
    <mergeCell ref="J21:K21"/>
    <mergeCell ref="J9:K9"/>
    <mergeCell ref="J8:K8"/>
    <mergeCell ref="J18:K18"/>
    <mergeCell ref="E4:E6"/>
    <mergeCell ref="F5:G5"/>
    <mergeCell ref="J24:K24"/>
    <mergeCell ref="J22:K22"/>
    <mergeCell ref="J20:K20"/>
    <mergeCell ref="J10:K10"/>
    <mergeCell ref="J12:K12"/>
    <mergeCell ref="J13:K13"/>
    <mergeCell ref="J17:K17"/>
    <mergeCell ref="A1:L1"/>
    <mergeCell ref="B3:B6"/>
    <mergeCell ref="C3:C6"/>
    <mergeCell ref="D3:D6"/>
    <mergeCell ref="A3:A6"/>
    <mergeCell ref="J16:K16"/>
    <mergeCell ref="F4:K4"/>
    <mergeCell ref="J7:K7"/>
    <mergeCell ref="E3:L3"/>
    <mergeCell ref="I5:I6"/>
  </mergeCells>
  <printOptions horizontalCentered="1"/>
  <pageMargins left="0.35433070866141736" right="0.2362204724409449" top="1.2598425196850394" bottom="0.5905511811023623" header="0.5511811023622047" footer="0.5118110236220472"/>
  <pageSetup horizontalDpi="300" verticalDpi="300" orientation="landscape" paperSize="9" scale="85" r:id="rId1"/>
  <headerFooter alignWithMargins="0">
    <oddHeader xml:space="preserve">&amp;RZałącznik Nr 4
do Uchwały Nr Rady  Powiatu Stargardzkiego
w Stargardzie Szczecińskim
z dnia  </oddHeader>
  </headerFooter>
  <ignoredErrors>
    <ignoredError sqref="D9:D26 E8:E2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K11"/>
  <sheetViews>
    <sheetView showGridLines="0" defaultGridColor="0" zoomScalePageLayoutView="0" colorId="8" workbookViewId="0" topLeftCell="A1">
      <selection activeCell="A1" sqref="A1:K1"/>
    </sheetView>
  </sheetViews>
  <sheetFormatPr defaultColWidth="9.00390625" defaultRowHeight="12.75"/>
  <cols>
    <col min="1" max="1" width="5.625" style="5" bestFit="1" customWidth="1"/>
    <col min="2" max="2" width="8.875" style="5" bestFit="1" customWidth="1"/>
    <col min="3" max="3" width="14.25390625" style="5" customWidth="1"/>
    <col min="4" max="4" width="14.875" style="5" customWidth="1"/>
    <col min="5" max="5" width="15.00390625" style="5" customWidth="1"/>
    <col min="6" max="6" width="17.375" style="5" customWidth="1"/>
    <col min="7" max="7" width="16.75390625" style="5" customWidth="1"/>
    <col min="8" max="8" width="14.75390625" style="5" customWidth="1"/>
    <col min="9" max="9" width="15.875" style="5" customWidth="1"/>
    <col min="10" max="10" width="25.625" style="5" customWidth="1"/>
    <col min="11" max="11" width="21.375" style="5" customWidth="1"/>
  </cols>
  <sheetData>
    <row r="1" spans="1:11" ht="64.5" customHeight="1">
      <c r="A1" s="318" t="s">
        <v>355</v>
      </c>
      <c r="B1" s="319"/>
      <c r="C1" s="319"/>
      <c r="D1" s="319"/>
      <c r="E1" s="319"/>
      <c r="F1" s="319"/>
      <c r="G1" s="319"/>
      <c r="H1" s="319"/>
      <c r="I1" s="319"/>
      <c r="J1" s="319"/>
      <c r="K1" s="320"/>
    </row>
    <row r="2" spans="5:11" ht="12" customHeight="1" hidden="1">
      <c r="E2" s="1"/>
      <c r="F2" s="1"/>
      <c r="G2" s="1"/>
      <c r="H2" s="1"/>
      <c r="I2" s="1"/>
      <c r="K2" s="2" t="s">
        <v>50</v>
      </c>
    </row>
    <row r="3" spans="5:11" ht="28.5" customHeight="1">
      <c r="E3" s="1"/>
      <c r="F3" s="1"/>
      <c r="G3" s="1"/>
      <c r="H3" s="1"/>
      <c r="I3" s="1"/>
      <c r="K3" s="2"/>
    </row>
    <row r="4" spans="1:11" s="14" customFormat="1" ht="17.25" customHeight="1">
      <c r="A4" s="295" t="s">
        <v>51</v>
      </c>
      <c r="B4" s="295" t="s">
        <v>52</v>
      </c>
      <c r="C4" s="296" t="s">
        <v>89</v>
      </c>
      <c r="D4" s="296" t="s">
        <v>37</v>
      </c>
      <c r="E4" s="299" t="s">
        <v>55</v>
      </c>
      <c r="F4" s="299"/>
      <c r="G4" s="299"/>
      <c r="H4" s="299"/>
      <c r="I4" s="299"/>
      <c r="J4" s="299"/>
      <c r="K4" s="299"/>
    </row>
    <row r="5" spans="1:11" s="14" customFormat="1" ht="12" customHeight="1">
      <c r="A5" s="295"/>
      <c r="B5" s="295"/>
      <c r="C5" s="296"/>
      <c r="D5" s="296"/>
      <c r="E5" s="299" t="s">
        <v>62</v>
      </c>
      <c r="F5" s="299" t="s">
        <v>55</v>
      </c>
      <c r="G5" s="299"/>
      <c r="H5" s="299"/>
      <c r="I5" s="299"/>
      <c r="J5" s="299"/>
      <c r="K5" s="299" t="s">
        <v>64</v>
      </c>
    </row>
    <row r="6" spans="1:11" s="14" customFormat="1" ht="12" customHeight="1">
      <c r="A6" s="295"/>
      <c r="B6" s="295"/>
      <c r="C6" s="296"/>
      <c r="D6" s="296"/>
      <c r="E6" s="299"/>
      <c r="F6" s="310" t="s">
        <v>91</v>
      </c>
      <c r="G6" s="311"/>
      <c r="H6" s="302" t="s">
        <v>92</v>
      </c>
      <c r="I6" s="302" t="s">
        <v>93</v>
      </c>
      <c r="J6" s="302" t="s">
        <v>322</v>
      </c>
      <c r="K6" s="299"/>
    </row>
    <row r="7" spans="1:11" ht="104.25" customHeight="1">
      <c r="A7" s="295"/>
      <c r="B7" s="295"/>
      <c r="C7" s="296"/>
      <c r="D7" s="296"/>
      <c r="E7" s="299"/>
      <c r="F7" s="86" t="s">
        <v>36</v>
      </c>
      <c r="G7" s="86" t="s">
        <v>29</v>
      </c>
      <c r="H7" s="303"/>
      <c r="I7" s="303"/>
      <c r="J7" s="303"/>
      <c r="K7" s="299"/>
    </row>
    <row r="8" spans="1:11" ht="11.25" customHeight="1">
      <c r="A8" s="217">
        <v>1</v>
      </c>
      <c r="B8" s="217">
        <v>2</v>
      </c>
      <c r="C8" s="217">
        <v>3</v>
      </c>
      <c r="D8" s="217">
        <v>4</v>
      </c>
      <c r="E8" s="217">
        <v>5</v>
      </c>
      <c r="F8" s="217">
        <v>6</v>
      </c>
      <c r="G8" s="217">
        <v>7</v>
      </c>
      <c r="H8" s="217">
        <v>8</v>
      </c>
      <c r="I8" s="217">
        <v>9</v>
      </c>
      <c r="J8" s="217">
        <v>10</v>
      </c>
      <c r="K8" s="217">
        <v>11</v>
      </c>
    </row>
    <row r="9" spans="1:11" ht="36.75" customHeight="1">
      <c r="A9" s="28">
        <v>750</v>
      </c>
      <c r="B9" s="28"/>
      <c r="C9" s="29">
        <f>C10</f>
        <v>2000</v>
      </c>
      <c r="D9" s="29">
        <f aca="true" t="shared" si="0" ref="D9:K9">D10</f>
        <v>2000</v>
      </c>
      <c r="E9" s="29">
        <f>E10</f>
        <v>2000</v>
      </c>
      <c r="F9" s="29">
        <f t="shared" si="0"/>
        <v>0</v>
      </c>
      <c r="G9" s="29">
        <f t="shared" si="0"/>
        <v>2000</v>
      </c>
      <c r="H9" s="29">
        <f t="shared" si="0"/>
        <v>0</v>
      </c>
      <c r="I9" s="29">
        <f t="shared" si="0"/>
        <v>0</v>
      </c>
      <c r="J9" s="29">
        <f t="shared" si="0"/>
        <v>0</v>
      </c>
      <c r="K9" s="29">
        <f t="shared" si="0"/>
        <v>0</v>
      </c>
    </row>
    <row r="10" spans="1:11" ht="40.5" customHeight="1">
      <c r="A10" s="27"/>
      <c r="B10" s="27">
        <v>75045</v>
      </c>
      <c r="C10" s="30">
        <f>D10</f>
        <v>2000</v>
      </c>
      <c r="D10" s="30">
        <f>E10+K10</f>
        <v>2000</v>
      </c>
      <c r="E10" s="30">
        <f>F10+G10+I10+J10</f>
        <v>2000</v>
      </c>
      <c r="F10" s="30">
        <v>0</v>
      </c>
      <c r="G10" s="30">
        <v>2000</v>
      </c>
      <c r="H10" s="30">
        <v>0</v>
      </c>
      <c r="I10" s="30">
        <v>0</v>
      </c>
      <c r="J10" s="30">
        <v>0</v>
      </c>
      <c r="K10" s="30">
        <v>0</v>
      </c>
    </row>
    <row r="11" spans="1:11" ht="45" customHeight="1">
      <c r="A11" s="316" t="s">
        <v>58</v>
      </c>
      <c r="B11" s="317"/>
      <c r="C11" s="91">
        <f>C9</f>
        <v>2000</v>
      </c>
      <c r="D11" s="91">
        <f aca="true" t="shared" si="1" ref="D11:K11">D9</f>
        <v>2000</v>
      </c>
      <c r="E11" s="91">
        <f t="shared" si="1"/>
        <v>2000</v>
      </c>
      <c r="F11" s="91">
        <f t="shared" si="1"/>
        <v>0</v>
      </c>
      <c r="G11" s="91">
        <f t="shared" si="1"/>
        <v>2000</v>
      </c>
      <c r="H11" s="91">
        <f t="shared" si="1"/>
        <v>0</v>
      </c>
      <c r="I11" s="91">
        <f t="shared" si="1"/>
        <v>0</v>
      </c>
      <c r="J11" s="91">
        <f t="shared" si="1"/>
        <v>0</v>
      </c>
      <c r="K11" s="91">
        <f t="shared" si="1"/>
        <v>0</v>
      </c>
    </row>
  </sheetData>
  <sheetProtection/>
  <mergeCells count="14">
    <mergeCell ref="E4:K4"/>
    <mergeCell ref="E5:E7"/>
    <mergeCell ref="F5:J5"/>
    <mergeCell ref="F6:G6"/>
    <mergeCell ref="I6:I7"/>
    <mergeCell ref="J6:J7"/>
    <mergeCell ref="K5:K7"/>
    <mergeCell ref="H6:H7"/>
    <mergeCell ref="A11:B11"/>
    <mergeCell ref="A1:K1"/>
    <mergeCell ref="A4:A7"/>
    <mergeCell ref="B4:B7"/>
    <mergeCell ref="C4:C7"/>
    <mergeCell ref="D4:D7"/>
  </mergeCells>
  <printOptions horizontalCentered="1"/>
  <pageMargins left="0.5511811023622047" right="0.2755905511811024" top="1.220472440944882" bottom="0.5905511811023623" header="0.5118110236220472" footer="0.5118110236220472"/>
  <pageSetup horizontalDpi="300" verticalDpi="300" orientation="landscape" paperSize="9" scale="75" r:id="rId1"/>
  <headerFooter alignWithMargins="0">
    <oddHeader xml:space="preserve">&amp;RZałącznik Nr 5
do Uchwały Nr Rady  Powiatu Stargardzkiego
w Stargardzie Szczecińskim
z dnia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K22"/>
  <sheetViews>
    <sheetView showGridLines="0" defaultGridColor="0" zoomScalePageLayoutView="0" colorId="8" workbookViewId="0" topLeftCell="A1">
      <pane ySplit="6" topLeftCell="A7" activePane="bottomLeft" state="frozen"/>
      <selection pane="topLeft" activeCell="A146" sqref="A146:D146"/>
      <selection pane="bottomLeft" activeCell="F14" sqref="F14"/>
    </sheetView>
  </sheetViews>
  <sheetFormatPr defaultColWidth="9.00390625" defaultRowHeight="12.75"/>
  <cols>
    <col min="1" max="1" width="6.625" style="5" customWidth="1"/>
    <col min="2" max="2" width="9.375" style="135" customWidth="1"/>
    <col min="3" max="4" width="14.875" style="5" customWidth="1"/>
    <col min="5" max="5" width="16.875" style="5" customWidth="1"/>
    <col min="6" max="6" width="17.375" style="5" customWidth="1"/>
    <col min="7" max="7" width="19.875" style="5" customWidth="1"/>
    <col min="8" max="8" width="16.75390625" style="5" customWidth="1"/>
    <col min="9" max="9" width="20.00390625" style="5" customWidth="1"/>
    <col min="10" max="10" width="24.625" style="5" customWidth="1"/>
    <col min="11" max="11" width="21.00390625" style="5" customWidth="1"/>
  </cols>
  <sheetData>
    <row r="1" spans="1:11" ht="63" customHeight="1">
      <c r="A1" s="318" t="s">
        <v>356</v>
      </c>
      <c r="B1" s="319"/>
      <c r="C1" s="319"/>
      <c r="D1" s="319"/>
      <c r="E1" s="319"/>
      <c r="F1" s="319"/>
      <c r="G1" s="319"/>
      <c r="H1" s="319"/>
      <c r="I1" s="319"/>
      <c r="J1" s="319"/>
      <c r="K1" s="320"/>
    </row>
    <row r="2" spans="5:11" ht="12" customHeight="1">
      <c r="E2" s="1"/>
      <c r="F2" s="1"/>
      <c r="G2" s="1"/>
      <c r="H2" s="1"/>
      <c r="I2" s="1"/>
      <c r="K2" s="2" t="s">
        <v>50</v>
      </c>
    </row>
    <row r="3" spans="1:11" s="14" customFormat="1" ht="17.25" customHeight="1">
      <c r="A3" s="295" t="s">
        <v>51</v>
      </c>
      <c r="B3" s="322" t="s">
        <v>52</v>
      </c>
      <c r="C3" s="296" t="s">
        <v>89</v>
      </c>
      <c r="D3" s="296" t="s">
        <v>320</v>
      </c>
      <c r="E3" s="299" t="s">
        <v>55</v>
      </c>
      <c r="F3" s="299"/>
      <c r="G3" s="299"/>
      <c r="H3" s="299"/>
      <c r="I3" s="299"/>
      <c r="J3" s="299"/>
      <c r="K3" s="299"/>
    </row>
    <row r="4" spans="1:11" s="14" customFormat="1" ht="12" customHeight="1">
      <c r="A4" s="295"/>
      <c r="B4" s="322"/>
      <c r="C4" s="296"/>
      <c r="D4" s="296"/>
      <c r="E4" s="299" t="s">
        <v>62</v>
      </c>
      <c r="F4" s="299" t="s">
        <v>55</v>
      </c>
      <c r="G4" s="299"/>
      <c r="H4" s="299"/>
      <c r="I4" s="299"/>
      <c r="J4" s="299"/>
      <c r="K4" s="299" t="s">
        <v>64</v>
      </c>
    </row>
    <row r="5" spans="1:11" s="14" customFormat="1" ht="31.5" customHeight="1">
      <c r="A5" s="295"/>
      <c r="B5" s="322"/>
      <c r="C5" s="296"/>
      <c r="D5" s="296"/>
      <c r="E5" s="299"/>
      <c r="F5" s="310" t="s">
        <v>91</v>
      </c>
      <c r="G5" s="311"/>
      <c r="H5" s="302" t="s">
        <v>92</v>
      </c>
      <c r="I5" s="302" t="s">
        <v>93</v>
      </c>
      <c r="J5" s="302" t="s">
        <v>323</v>
      </c>
      <c r="K5" s="299"/>
    </row>
    <row r="6" spans="1:11" ht="100.5" customHeight="1">
      <c r="A6" s="295"/>
      <c r="B6" s="322"/>
      <c r="C6" s="296"/>
      <c r="D6" s="296"/>
      <c r="E6" s="299"/>
      <c r="F6" s="86" t="s">
        <v>36</v>
      </c>
      <c r="G6" s="86" t="s">
        <v>29</v>
      </c>
      <c r="H6" s="303"/>
      <c r="I6" s="303"/>
      <c r="J6" s="303"/>
      <c r="K6" s="299"/>
    </row>
    <row r="7" spans="1:11" ht="11.25" customHeight="1">
      <c r="A7" s="213">
        <v>1</v>
      </c>
      <c r="B7" s="218">
        <v>2</v>
      </c>
      <c r="C7" s="213">
        <v>3</v>
      </c>
      <c r="D7" s="213">
        <v>4</v>
      </c>
      <c r="E7" s="213">
        <v>5</v>
      </c>
      <c r="F7" s="213">
        <v>6</v>
      </c>
      <c r="G7" s="213">
        <v>7</v>
      </c>
      <c r="H7" s="213">
        <v>8</v>
      </c>
      <c r="I7" s="213">
        <v>9</v>
      </c>
      <c r="J7" s="213">
        <v>10</v>
      </c>
      <c r="K7" s="213">
        <v>11</v>
      </c>
    </row>
    <row r="8" spans="1:11" ht="33.75" customHeight="1">
      <c r="A8" s="21">
        <v>600</v>
      </c>
      <c r="B8" s="21"/>
      <c r="C8" s="17">
        <f>C9</f>
        <v>0</v>
      </c>
      <c r="D8" s="17">
        <f aca="true" t="shared" si="0" ref="D8:K8">D9</f>
        <v>0</v>
      </c>
      <c r="E8" s="17">
        <f t="shared" si="0"/>
        <v>0</v>
      </c>
      <c r="F8" s="17">
        <f t="shared" si="0"/>
        <v>0</v>
      </c>
      <c r="G8" s="17">
        <f t="shared" si="0"/>
        <v>0</v>
      </c>
      <c r="H8" s="17">
        <f t="shared" si="0"/>
        <v>0</v>
      </c>
      <c r="I8" s="17">
        <f t="shared" si="0"/>
        <v>0</v>
      </c>
      <c r="J8" s="17">
        <f t="shared" si="0"/>
        <v>0</v>
      </c>
      <c r="K8" s="17">
        <f t="shared" si="0"/>
        <v>0</v>
      </c>
    </row>
    <row r="9" spans="1:11" ht="30" customHeight="1">
      <c r="A9" s="19"/>
      <c r="B9" s="21">
        <v>60016</v>
      </c>
      <c r="C9" s="22">
        <f>D9+K9</f>
        <v>0</v>
      </c>
      <c r="D9" s="22">
        <f>E9+K9</f>
        <v>0</v>
      </c>
      <c r="E9" s="22">
        <f>F9+G9+I9+J9</f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</row>
    <row r="10" spans="1:11" ht="34.5" customHeight="1">
      <c r="A10" s="21">
        <v>801</v>
      </c>
      <c r="B10" s="20"/>
      <c r="C10" s="17">
        <f>C11</f>
        <v>100000</v>
      </c>
      <c r="D10" s="17">
        <f aca="true" t="shared" si="1" ref="D10:K10">D11</f>
        <v>100000</v>
      </c>
      <c r="E10" s="17">
        <f t="shared" si="1"/>
        <v>100000</v>
      </c>
      <c r="F10" s="17">
        <f t="shared" si="1"/>
        <v>82810</v>
      </c>
      <c r="G10" s="17">
        <f t="shared" si="1"/>
        <v>17190</v>
      </c>
      <c r="H10" s="17">
        <f t="shared" si="1"/>
        <v>0</v>
      </c>
      <c r="I10" s="17">
        <f t="shared" si="1"/>
        <v>0</v>
      </c>
      <c r="J10" s="17">
        <f t="shared" si="1"/>
        <v>0</v>
      </c>
      <c r="K10" s="17">
        <f t="shared" si="1"/>
        <v>0</v>
      </c>
    </row>
    <row r="11" spans="1:11" ht="28.5" customHeight="1">
      <c r="A11" s="20"/>
      <c r="B11" s="21">
        <v>80146</v>
      </c>
      <c r="C11" s="22">
        <f>D11</f>
        <v>100000</v>
      </c>
      <c r="D11" s="22">
        <f>E11+K11</f>
        <v>100000</v>
      </c>
      <c r="E11" s="22">
        <f>F11+G11+I11+J11</f>
        <v>100000</v>
      </c>
      <c r="F11" s="22">
        <v>82810</v>
      </c>
      <c r="G11" s="22">
        <v>17190</v>
      </c>
      <c r="H11" s="22">
        <v>0</v>
      </c>
      <c r="I11" s="22">
        <v>0</v>
      </c>
      <c r="J11" s="22">
        <v>0</v>
      </c>
      <c r="K11" s="22">
        <v>0</v>
      </c>
    </row>
    <row r="12" spans="1:11" ht="31.5" customHeight="1">
      <c r="A12" s="21">
        <v>852</v>
      </c>
      <c r="B12" s="21"/>
      <c r="C12" s="17">
        <f>C13+C14</f>
        <v>2231878</v>
      </c>
      <c r="D12" s="17">
        <f aca="true" t="shared" si="2" ref="D12:K12">D13+D14</f>
        <v>2231878</v>
      </c>
      <c r="E12" s="17">
        <f t="shared" si="2"/>
        <v>2231878</v>
      </c>
      <c r="F12" s="17">
        <f t="shared" si="2"/>
        <v>1189125</v>
      </c>
      <c r="G12" s="17">
        <f t="shared" si="2"/>
        <v>606530</v>
      </c>
      <c r="H12" s="17">
        <f t="shared" si="2"/>
        <v>0</v>
      </c>
      <c r="I12" s="17">
        <f t="shared" si="2"/>
        <v>436223</v>
      </c>
      <c r="J12" s="17">
        <f t="shared" si="2"/>
        <v>0</v>
      </c>
      <c r="K12" s="17">
        <f t="shared" si="2"/>
        <v>0</v>
      </c>
    </row>
    <row r="13" spans="1:11" s="168" customFormat="1" ht="33.75" customHeight="1">
      <c r="A13" s="167"/>
      <c r="B13" s="167">
        <v>85201</v>
      </c>
      <c r="C13" s="22">
        <f>D13</f>
        <v>1871472</v>
      </c>
      <c r="D13" s="184">
        <f>E13+K13</f>
        <v>1871472</v>
      </c>
      <c r="E13" s="184">
        <f>F13+G13+I13+J13</f>
        <v>1871472</v>
      </c>
      <c r="F13" s="184">
        <v>1189125</v>
      </c>
      <c r="G13" s="184">
        <v>606530</v>
      </c>
      <c r="H13" s="184">
        <v>0</v>
      </c>
      <c r="I13" s="184">
        <v>75817</v>
      </c>
      <c r="J13" s="184">
        <v>0</v>
      </c>
      <c r="K13" s="184">
        <v>0</v>
      </c>
    </row>
    <row r="14" spans="1:11" ht="32.25" customHeight="1">
      <c r="A14" s="21"/>
      <c r="B14" s="21">
        <v>85204</v>
      </c>
      <c r="C14" s="22">
        <f>D14</f>
        <v>360406</v>
      </c>
      <c r="D14" s="22">
        <f>E14+K14</f>
        <v>360406</v>
      </c>
      <c r="E14" s="22">
        <f>F14+G14+I14+J14</f>
        <v>360406</v>
      </c>
      <c r="F14" s="22">
        <v>0</v>
      </c>
      <c r="G14" s="22">
        <v>0</v>
      </c>
      <c r="H14" s="22">
        <v>0</v>
      </c>
      <c r="I14" s="22">
        <v>360406</v>
      </c>
      <c r="J14" s="22">
        <v>0</v>
      </c>
      <c r="K14" s="22">
        <v>0</v>
      </c>
    </row>
    <row r="15" spans="1:11" ht="33" customHeight="1">
      <c r="A15" s="21">
        <v>853</v>
      </c>
      <c r="B15" s="21"/>
      <c r="C15" s="17">
        <f>C16</f>
        <v>43000</v>
      </c>
      <c r="D15" s="17">
        <f aca="true" t="shared" si="3" ref="D15:K15">D16</f>
        <v>43000</v>
      </c>
      <c r="E15" s="17">
        <f t="shared" si="3"/>
        <v>43000</v>
      </c>
      <c r="F15" s="17">
        <f t="shared" si="3"/>
        <v>29000</v>
      </c>
      <c r="G15" s="17">
        <f t="shared" si="3"/>
        <v>14000</v>
      </c>
      <c r="H15" s="17">
        <f t="shared" si="3"/>
        <v>0</v>
      </c>
      <c r="I15" s="17">
        <f t="shared" si="3"/>
        <v>0</v>
      </c>
      <c r="J15" s="17">
        <f t="shared" si="3"/>
        <v>0</v>
      </c>
      <c r="K15" s="17">
        <f t="shared" si="3"/>
        <v>0</v>
      </c>
    </row>
    <row r="16" spans="1:11" ht="37.5" customHeight="1">
      <c r="A16" s="21"/>
      <c r="B16" s="21">
        <v>85321</v>
      </c>
      <c r="C16" s="22">
        <f>D16</f>
        <v>43000</v>
      </c>
      <c r="D16" s="22">
        <f>E16+K16</f>
        <v>43000</v>
      </c>
      <c r="E16" s="22">
        <f>F16+G16+I16+J16</f>
        <v>43000</v>
      </c>
      <c r="F16" s="22">
        <v>29000</v>
      </c>
      <c r="G16" s="22">
        <v>14000</v>
      </c>
      <c r="H16" s="22">
        <v>0</v>
      </c>
      <c r="I16" s="22">
        <v>0</v>
      </c>
      <c r="J16" s="22">
        <v>0</v>
      </c>
      <c r="K16" s="22">
        <v>0</v>
      </c>
    </row>
    <row r="17" spans="1:11" ht="36" customHeight="1">
      <c r="A17" s="321" t="s">
        <v>58</v>
      </c>
      <c r="B17" s="321"/>
      <c r="C17" s="91">
        <f>C8+C10+C12+C15</f>
        <v>2374878</v>
      </c>
      <c r="D17" s="91">
        <f aca="true" t="shared" si="4" ref="D17:K17">D8+D10+D12+D15</f>
        <v>2374878</v>
      </c>
      <c r="E17" s="91">
        <f t="shared" si="4"/>
        <v>2374878</v>
      </c>
      <c r="F17" s="91">
        <f t="shared" si="4"/>
        <v>1300935</v>
      </c>
      <c r="G17" s="91">
        <f t="shared" si="4"/>
        <v>637720</v>
      </c>
      <c r="H17" s="91">
        <f t="shared" si="4"/>
        <v>0</v>
      </c>
      <c r="I17" s="91">
        <f t="shared" si="4"/>
        <v>436223</v>
      </c>
      <c r="J17" s="91">
        <f t="shared" si="4"/>
        <v>0</v>
      </c>
      <c r="K17" s="91">
        <f t="shared" si="4"/>
        <v>0</v>
      </c>
    </row>
    <row r="18" ht="18.75" customHeight="1"/>
    <row r="19" ht="15.75" customHeight="1">
      <c r="F19" s="16"/>
    </row>
    <row r="22" spans="7:8" ht="12.75">
      <c r="G22" s="16"/>
      <c r="H22" s="16"/>
    </row>
  </sheetData>
  <sheetProtection/>
  <mergeCells count="14">
    <mergeCell ref="E3:K3"/>
    <mergeCell ref="E4:E6"/>
    <mergeCell ref="F4:J4"/>
    <mergeCell ref="K4:K6"/>
    <mergeCell ref="J5:J6"/>
    <mergeCell ref="F5:G5"/>
    <mergeCell ref="I5:I6"/>
    <mergeCell ref="H5:H6"/>
    <mergeCell ref="A17:B17"/>
    <mergeCell ref="A1:K1"/>
    <mergeCell ref="A3:A6"/>
    <mergeCell ref="B3:B6"/>
    <mergeCell ref="C3:C6"/>
    <mergeCell ref="D3:D6"/>
  </mergeCells>
  <printOptions horizontalCentered="1"/>
  <pageMargins left="0.5511811023622047" right="0.2755905511811024" top="1.1023622047244095" bottom="0.5905511811023623" header="0.3937007874015748" footer="0.5118110236220472"/>
  <pageSetup horizontalDpi="300" verticalDpi="300" orientation="landscape" paperSize="9" scale="75" r:id="rId1"/>
  <headerFooter alignWithMargins="0">
    <oddHeader xml:space="preserve">&amp;RZałącznik Nr 6
do Uchwały Nr  Rady  Powiatu Stargardzkiego
w Stargardzie Szczecińskim
z dnia  </oddHeader>
  </headerFooter>
  <ignoredErrors>
    <ignoredError sqref="C10:E10 D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H14"/>
  <sheetViews>
    <sheetView showGridLines="0" zoomScalePageLayoutView="0" workbookViewId="0" topLeftCell="A10">
      <selection activeCell="F12" sqref="F12:F13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7.75390625" style="0" customWidth="1"/>
    <col min="5" max="5" width="41.00390625" style="0" customWidth="1"/>
    <col min="6" max="6" width="23.625" style="0" customWidth="1"/>
  </cols>
  <sheetData>
    <row r="1" spans="1:7" ht="61.5" customHeight="1">
      <c r="A1" s="318" t="s">
        <v>359</v>
      </c>
      <c r="B1" s="319"/>
      <c r="C1" s="319"/>
      <c r="D1" s="319"/>
      <c r="E1" s="319"/>
      <c r="F1" s="320"/>
      <c r="G1" s="7"/>
    </row>
    <row r="2" spans="1:6" ht="9.75" customHeight="1">
      <c r="A2" s="12"/>
      <c r="B2" s="12"/>
      <c r="C2" s="12"/>
      <c r="D2" s="12"/>
      <c r="E2" s="12"/>
      <c r="F2" s="2" t="s">
        <v>50</v>
      </c>
    </row>
    <row r="3" spans="1:6" ht="52.5" customHeight="1">
      <c r="A3" s="98" t="s">
        <v>66</v>
      </c>
      <c r="B3" s="98" t="s">
        <v>51</v>
      </c>
      <c r="C3" s="98" t="s">
        <v>59</v>
      </c>
      <c r="D3" s="98" t="s">
        <v>60</v>
      </c>
      <c r="E3" s="98" t="s">
        <v>88</v>
      </c>
      <c r="F3" s="99" t="s">
        <v>87</v>
      </c>
    </row>
    <row r="4" spans="1:6" s="13" customFormat="1" ht="12" customHeight="1">
      <c r="A4" s="213">
        <v>1</v>
      </c>
      <c r="B4" s="213">
        <v>2</v>
      </c>
      <c r="C4" s="213">
        <v>3</v>
      </c>
      <c r="D4" s="213">
        <v>4</v>
      </c>
      <c r="E4" s="213">
        <v>5</v>
      </c>
      <c r="F4" s="213">
        <v>6</v>
      </c>
    </row>
    <row r="5" spans="1:6" ht="51.75" customHeight="1">
      <c r="A5" s="324" t="s">
        <v>70</v>
      </c>
      <c r="B5" s="324">
        <v>600</v>
      </c>
      <c r="C5" s="324">
        <v>60014</v>
      </c>
      <c r="D5" s="324">
        <v>2310</v>
      </c>
      <c r="E5" s="136" t="s">
        <v>41</v>
      </c>
      <c r="F5" s="250">
        <f>F7+F8+F9+F10+F11</f>
        <v>401945</v>
      </c>
    </row>
    <row r="6" spans="1:6" ht="20.25" customHeight="1">
      <c r="A6" s="325"/>
      <c r="B6" s="325"/>
      <c r="C6" s="325"/>
      <c r="D6" s="325"/>
      <c r="E6" s="136" t="s">
        <v>63</v>
      </c>
      <c r="F6" s="137"/>
    </row>
    <row r="7" spans="1:6" ht="19.5" customHeight="1">
      <c r="A7" s="325"/>
      <c r="B7" s="325"/>
      <c r="C7" s="325"/>
      <c r="D7" s="325"/>
      <c r="E7" s="136" t="s">
        <v>242</v>
      </c>
      <c r="F7" s="137">
        <v>11151</v>
      </c>
    </row>
    <row r="8" spans="1:6" ht="21.75" customHeight="1">
      <c r="A8" s="325"/>
      <c r="B8" s="325"/>
      <c r="C8" s="325"/>
      <c r="D8" s="325"/>
      <c r="E8" s="136" t="s">
        <v>243</v>
      </c>
      <c r="F8" s="137">
        <v>64777</v>
      </c>
    </row>
    <row r="9" spans="1:6" ht="20.25" customHeight="1">
      <c r="A9" s="325"/>
      <c r="B9" s="325"/>
      <c r="C9" s="325"/>
      <c r="D9" s="325"/>
      <c r="E9" s="136" t="s">
        <v>244</v>
      </c>
      <c r="F9" s="137">
        <v>16991</v>
      </c>
    </row>
    <row r="10" spans="1:6" ht="20.25" customHeight="1">
      <c r="A10" s="325"/>
      <c r="B10" s="325"/>
      <c r="C10" s="325"/>
      <c r="D10" s="325"/>
      <c r="E10" s="136" t="s">
        <v>245</v>
      </c>
      <c r="F10" s="137">
        <v>9026</v>
      </c>
    </row>
    <row r="11" spans="1:6" ht="20.25" customHeight="1">
      <c r="A11" s="326"/>
      <c r="B11" s="326"/>
      <c r="C11" s="326"/>
      <c r="D11" s="326"/>
      <c r="E11" s="136" t="s">
        <v>358</v>
      </c>
      <c r="F11" s="137">
        <v>300000</v>
      </c>
    </row>
    <row r="12" spans="1:6" ht="65.25" customHeight="1">
      <c r="A12" s="138" t="s">
        <v>72</v>
      </c>
      <c r="B12" s="138">
        <v>921</v>
      </c>
      <c r="C12" s="138">
        <v>92116</v>
      </c>
      <c r="D12" s="138">
        <v>2310</v>
      </c>
      <c r="E12" s="139" t="s">
        <v>43</v>
      </c>
      <c r="F12" s="250">
        <v>60000</v>
      </c>
    </row>
    <row r="13" spans="1:8" ht="118.5" customHeight="1">
      <c r="A13" s="138" t="s">
        <v>73</v>
      </c>
      <c r="B13" s="138">
        <v>926</v>
      </c>
      <c r="C13" s="138">
        <v>92605</v>
      </c>
      <c r="D13" s="138">
        <v>2310</v>
      </c>
      <c r="E13" s="139" t="s">
        <v>44</v>
      </c>
      <c r="F13" s="250">
        <v>27000</v>
      </c>
      <c r="H13" t="s">
        <v>90</v>
      </c>
    </row>
    <row r="14" spans="1:6" ht="30.75" customHeight="1">
      <c r="A14" s="312" t="s">
        <v>84</v>
      </c>
      <c r="B14" s="313"/>
      <c r="C14" s="313"/>
      <c r="D14" s="313"/>
      <c r="E14" s="323"/>
      <c r="F14" s="87">
        <f>F5+F12+F13</f>
        <v>488945</v>
      </c>
    </row>
  </sheetData>
  <sheetProtection/>
  <mergeCells count="6">
    <mergeCell ref="A14:E14"/>
    <mergeCell ref="A1:F1"/>
    <mergeCell ref="A5:A11"/>
    <mergeCell ref="B5:B11"/>
    <mergeCell ref="C5:C11"/>
    <mergeCell ref="D5:D11"/>
  </mergeCells>
  <printOptions horizontalCentered="1"/>
  <pageMargins left="0.9448818897637796" right="0.5511811023622047" top="1.299212598425197" bottom="0.5905511811023623" header="0.4724409448818898" footer="0.5118110236220472"/>
  <pageSetup horizontalDpi="600" verticalDpi="600" orientation="portrait" paperSize="9" scale="90" r:id="rId1"/>
  <headerFooter alignWithMargins="0">
    <oddHeader xml:space="preserve">&amp;RZałącznik Nr 7
do Uchwały  Nr Rady  Powiatu Stargardzkiego
w Stargardzie Szczecińskim
z dnia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F19"/>
  <sheetViews>
    <sheetView showGridLines="0" tabSelected="1" zoomScalePageLayoutView="0" workbookViewId="0" topLeftCell="A1">
      <pane ySplit="3" topLeftCell="A4" activePane="bottomLeft" state="frozen"/>
      <selection pane="topLeft" activeCell="A146" sqref="A146:D146"/>
      <selection pane="bottomLeft" activeCell="E19" sqref="E19:F19"/>
    </sheetView>
  </sheetViews>
  <sheetFormatPr defaultColWidth="9.00390625" defaultRowHeight="12.75"/>
  <cols>
    <col min="1" max="1" width="5.625" style="0" customWidth="1"/>
    <col min="2" max="2" width="9.25390625" style="0" customWidth="1"/>
    <col min="3" max="3" width="11.375" style="0" customWidth="1"/>
    <col min="4" max="4" width="54.875" style="0" customWidth="1"/>
    <col min="5" max="5" width="17.375" style="0" customWidth="1"/>
    <col min="6" max="6" width="25.125" style="0" customWidth="1"/>
  </cols>
  <sheetData>
    <row r="1" spans="1:6" ht="69" customHeight="1">
      <c r="A1" s="288" t="s">
        <v>360</v>
      </c>
      <c r="B1" s="327"/>
      <c r="C1" s="327"/>
      <c r="D1" s="327"/>
      <c r="E1" s="327"/>
      <c r="F1" s="328"/>
    </row>
    <row r="2" spans="1:6" ht="9.75" customHeight="1">
      <c r="A2" s="329" t="s">
        <v>50</v>
      </c>
      <c r="B2" s="329"/>
      <c r="C2" s="329"/>
      <c r="D2" s="329"/>
      <c r="E2" s="329"/>
      <c r="F2" s="330"/>
    </row>
    <row r="3" spans="1:6" ht="56.25" customHeight="1">
      <c r="A3" s="219" t="s">
        <v>66</v>
      </c>
      <c r="B3" s="219" t="s">
        <v>51</v>
      </c>
      <c r="C3" s="219" t="s">
        <v>59</v>
      </c>
      <c r="D3" s="219" t="s">
        <v>88</v>
      </c>
      <c r="E3" s="220" t="s">
        <v>86</v>
      </c>
      <c r="F3" s="220" t="s">
        <v>370</v>
      </c>
    </row>
    <row r="4" spans="1:6" s="13" customFormat="1" ht="12" customHeight="1">
      <c r="A4" s="213">
        <v>1</v>
      </c>
      <c r="B4" s="213">
        <v>2</v>
      </c>
      <c r="C4" s="213">
        <v>3</v>
      </c>
      <c r="D4" s="213">
        <v>4</v>
      </c>
      <c r="E4" s="213">
        <v>5</v>
      </c>
      <c r="F4" s="213">
        <v>6</v>
      </c>
    </row>
    <row r="5" spans="1:6" ht="51.75" customHeight="1">
      <c r="A5" s="221" t="s">
        <v>70</v>
      </c>
      <c r="B5" s="221">
        <v>754</v>
      </c>
      <c r="C5" s="221">
        <v>75495</v>
      </c>
      <c r="D5" s="251" t="s">
        <v>464</v>
      </c>
      <c r="E5" s="252">
        <v>10000</v>
      </c>
      <c r="F5" s="252">
        <v>0</v>
      </c>
    </row>
    <row r="6" spans="1:6" ht="51.75" customHeight="1">
      <c r="A6" s="221" t="s">
        <v>72</v>
      </c>
      <c r="B6" s="221">
        <v>851</v>
      </c>
      <c r="C6" s="221">
        <v>85195</v>
      </c>
      <c r="D6" s="251" t="s">
        <v>246</v>
      </c>
      <c r="E6" s="252">
        <f>E7+E8+E9+E10</f>
        <v>35000</v>
      </c>
      <c r="F6" s="252">
        <f>F7+F8+F9+F10</f>
        <v>15000</v>
      </c>
    </row>
    <row r="7" spans="1:6" ht="24.75" customHeight="1">
      <c r="A7" s="21"/>
      <c r="B7" s="21"/>
      <c r="C7" s="224"/>
      <c r="D7" s="225" t="s">
        <v>454</v>
      </c>
      <c r="E7" s="22">
        <v>8000</v>
      </c>
      <c r="F7" s="22">
        <v>0</v>
      </c>
    </row>
    <row r="8" spans="1:6" ht="21" customHeight="1">
      <c r="A8" s="21"/>
      <c r="B8" s="21"/>
      <c r="C8" s="226"/>
      <c r="D8" s="225" t="s">
        <v>456</v>
      </c>
      <c r="E8" s="22">
        <v>2000</v>
      </c>
      <c r="F8" s="22">
        <v>0</v>
      </c>
    </row>
    <row r="9" spans="1:6" ht="21" customHeight="1">
      <c r="A9" s="227"/>
      <c r="B9" s="227"/>
      <c r="C9" s="228"/>
      <c r="D9" s="222" t="s">
        <v>455</v>
      </c>
      <c r="E9" s="223">
        <v>10000</v>
      </c>
      <c r="F9" s="223"/>
    </row>
    <row r="10" spans="1:6" ht="21" customHeight="1">
      <c r="A10" s="21"/>
      <c r="B10" s="21"/>
      <c r="C10" s="226"/>
      <c r="D10" s="225" t="s">
        <v>457</v>
      </c>
      <c r="E10" s="22">
        <v>15000</v>
      </c>
      <c r="F10" s="22">
        <v>15000</v>
      </c>
    </row>
    <row r="11" spans="1:6" ht="42" customHeight="1">
      <c r="A11" s="221" t="s">
        <v>73</v>
      </c>
      <c r="B11" s="221">
        <v>852</v>
      </c>
      <c r="C11" s="221">
        <v>85201</v>
      </c>
      <c r="D11" s="222" t="s">
        <v>458</v>
      </c>
      <c r="E11" s="223">
        <v>45440</v>
      </c>
      <c r="F11" s="223">
        <v>0</v>
      </c>
    </row>
    <row r="12" spans="1:6" ht="27.75" customHeight="1">
      <c r="A12" s="221" t="s">
        <v>74</v>
      </c>
      <c r="B12" s="21">
        <v>852</v>
      </c>
      <c r="C12" s="21">
        <v>85220</v>
      </c>
      <c r="D12" s="225" t="s">
        <v>459</v>
      </c>
      <c r="E12" s="22">
        <v>27780</v>
      </c>
      <c r="F12" s="22">
        <v>0</v>
      </c>
    </row>
    <row r="13" spans="1:6" ht="36" customHeight="1">
      <c r="A13" s="221" t="s">
        <v>75</v>
      </c>
      <c r="B13" s="21">
        <v>853</v>
      </c>
      <c r="C13" s="21">
        <v>85311</v>
      </c>
      <c r="D13" s="225" t="s">
        <v>460</v>
      </c>
      <c r="E13" s="22">
        <f>SUM(E14:E15)</f>
        <v>131520</v>
      </c>
      <c r="F13" s="22">
        <f>SUM(F14:F15)</f>
        <v>0</v>
      </c>
    </row>
    <row r="14" spans="1:6" ht="62.25" customHeight="1">
      <c r="A14" s="19"/>
      <c r="B14" s="19"/>
      <c r="C14" s="19" t="s">
        <v>63</v>
      </c>
      <c r="D14" s="225" t="s">
        <v>247</v>
      </c>
      <c r="E14" s="22">
        <v>73980</v>
      </c>
      <c r="F14" s="22">
        <v>0</v>
      </c>
    </row>
    <row r="15" spans="1:6" ht="51.75" customHeight="1">
      <c r="A15" s="19"/>
      <c r="B15" s="19"/>
      <c r="C15" s="19"/>
      <c r="D15" s="225" t="s">
        <v>248</v>
      </c>
      <c r="E15" s="22">
        <v>57540</v>
      </c>
      <c r="F15" s="22">
        <v>0</v>
      </c>
    </row>
    <row r="16" spans="1:6" ht="51.75" customHeight="1">
      <c r="A16" s="221" t="s">
        <v>76</v>
      </c>
      <c r="B16" s="221">
        <v>921</v>
      </c>
      <c r="C16" s="221">
        <v>92120</v>
      </c>
      <c r="D16" s="222" t="s">
        <v>461</v>
      </c>
      <c r="E16" s="22">
        <f>E17+E18</f>
        <v>60000</v>
      </c>
      <c r="F16" s="22">
        <f>F17+F18</f>
        <v>0</v>
      </c>
    </row>
    <row r="17" spans="1:6" ht="51.75" customHeight="1">
      <c r="A17" s="19"/>
      <c r="B17" s="19"/>
      <c r="C17" s="19"/>
      <c r="D17" s="225" t="s">
        <v>462</v>
      </c>
      <c r="E17" s="22">
        <v>20000</v>
      </c>
      <c r="F17" s="22">
        <v>0</v>
      </c>
    </row>
    <row r="18" spans="1:6" ht="44.25" customHeight="1">
      <c r="A18" s="19"/>
      <c r="B18" s="19"/>
      <c r="C18" s="19"/>
      <c r="D18" s="225" t="s">
        <v>463</v>
      </c>
      <c r="E18" s="22">
        <v>40000</v>
      </c>
      <c r="F18" s="22">
        <v>0</v>
      </c>
    </row>
    <row r="19" spans="1:6" ht="35.25" customHeight="1">
      <c r="A19" s="331" t="s">
        <v>84</v>
      </c>
      <c r="B19" s="331"/>
      <c r="C19" s="331"/>
      <c r="D19" s="331"/>
      <c r="E19" s="229">
        <f>E5+E6+E11+E12+E13+E16</f>
        <v>309740</v>
      </c>
      <c r="F19" s="229">
        <f>F5+F6+F11+F12+F13+F16</f>
        <v>15000</v>
      </c>
    </row>
  </sheetData>
  <sheetProtection/>
  <mergeCells count="3">
    <mergeCell ref="A1:F1"/>
    <mergeCell ref="A2:F2"/>
    <mergeCell ref="A19:D19"/>
  </mergeCells>
  <printOptions horizontalCentered="1"/>
  <pageMargins left="0.2362204724409449" right="0.2362204724409449" top="1.83" bottom="0.7480314960629921" header="0.31496062992125984" footer="0.31496062992125984"/>
  <pageSetup horizontalDpi="600" verticalDpi="600" orientation="portrait" paperSize="9" scale="70" r:id="rId1"/>
  <headerFooter alignWithMargins="0">
    <oddHeader xml:space="preserve">&amp;RZałącznik Nr 8
do Uchwały Nr Rady  Powiatu Stargardzkiego
w Stargardzie Szczecińskim
z dnia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G9"/>
  <sheetViews>
    <sheetView showGridLines="0" zoomScalePageLayoutView="0" workbookViewId="0" topLeftCell="A1">
      <selection activeCell="A1" sqref="A1:G1"/>
    </sheetView>
  </sheetViews>
  <sheetFormatPr defaultColWidth="9.00390625" defaultRowHeight="12.75"/>
  <cols>
    <col min="1" max="1" width="4.125" style="0" customWidth="1"/>
    <col min="2" max="2" width="7.625" style="0" customWidth="1"/>
    <col min="3" max="3" width="9.00390625" style="0" customWidth="1"/>
    <col min="4" max="4" width="6.25390625" style="0" customWidth="1"/>
    <col min="5" max="5" width="20.00390625" style="0" customWidth="1"/>
    <col min="6" max="6" width="32.00390625" style="0" customWidth="1"/>
    <col min="7" max="7" width="22.00390625" style="0" customWidth="1"/>
  </cols>
  <sheetData>
    <row r="1" spans="1:7" ht="56.25" customHeight="1">
      <c r="A1" s="288" t="s">
        <v>362</v>
      </c>
      <c r="B1" s="289"/>
      <c r="C1" s="289"/>
      <c r="D1" s="289"/>
      <c r="E1" s="289"/>
      <c r="F1" s="289"/>
      <c r="G1" s="332"/>
    </row>
    <row r="2" spans="1:7" ht="27.75" customHeight="1">
      <c r="A2" s="11"/>
      <c r="B2" s="11"/>
      <c r="C2" s="11"/>
      <c r="D2" s="11"/>
      <c r="E2" s="11"/>
      <c r="F2" s="11"/>
      <c r="G2" s="2" t="s">
        <v>50</v>
      </c>
    </row>
    <row r="3" spans="1:7" ht="64.5" customHeight="1">
      <c r="A3" s="98" t="s">
        <v>66</v>
      </c>
      <c r="B3" s="98" t="s">
        <v>51</v>
      </c>
      <c r="C3" s="98" t="s">
        <v>59</v>
      </c>
      <c r="D3" s="100" t="s">
        <v>60</v>
      </c>
      <c r="E3" s="99" t="s">
        <v>287</v>
      </c>
      <c r="F3" s="99" t="s">
        <v>288</v>
      </c>
      <c r="G3" s="99" t="s">
        <v>289</v>
      </c>
    </row>
    <row r="4" spans="1:7" ht="12" customHeight="1">
      <c r="A4" s="213">
        <v>1</v>
      </c>
      <c r="B4" s="213">
        <v>2</v>
      </c>
      <c r="C4" s="213">
        <v>3</v>
      </c>
      <c r="D4" s="213">
        <v>4</v>
      </c>
      <c r="E4" s="213">
        <v>5</v>
      </c>
      <c r="F4" s="213">
        <v>6</v>
      </c>
      <c r="G4" s="213">
        <v>7</v>
      </c>
    </row>
    <row r="5" spans="1:7" ht="72" customHeight="1">
      <c r="A5" s="207" t="s">
        <v>70</v>
      </c>
      <c r="B5" s="207">
        <v>754</v>
      </c>
      <c r="C5" s="207">
        <v>75404</v>
      </c>
      <c r="D5" s="207">
        <v>6170</v>
      </c>
      <c r="E5" s="208" t="s">
        <v>290</v>
      </c>
      <c r="F5" s="208" t="s">
        <v>313</v>
      </c>
      <c r="G5" s="209">
        <f>G6</f>
        <v>150000</v>
      </c>
    </row>
    <row r="6" spans="1:7" ht="98.25" customHeight="1">
      <c r="A6" s="210"/>
      <c r="B6" s="210"/>
      <c r="C6" s="210"/>
      <c r="D6" s="210"/>
      <c r="E6" s="210" t="s">
        <v>63</v>
      </c>
      <c r="F6" s="211" t="s">
        <v>361</v>
      </c>
      <c r="G6" s="212">
        <v>150000</v>
      </c>
    </row>
    <row r="7" spans="1:7" s="5" customFormat="1" ht="30" customHeight="1">
      <c r="A7" s="333" t="s">
        <v>84</v>
      </c>
      <c r="B7" s="334"/>
      <c r="C7" s="334"/>
      <c r="D7" s="334"/>
      <c r="E7" s="334"/>
      <c r="F7" s="335"/>
      <c r="G7" s="206">
        <f>G5</f>
        <v>150000</v>
      </c>
    </row>
    <row r="9" ht="12.75">
      <c r="A9" s="68"/>
    </row>
  </sheetData>
  <sheetProtection/>
  <mergeCells count="2">
    <mergeCell ref="A1:G1"/>
    <mergeCell ref="A7:F7"/>
  </mergeCells>
  <printOptions horizontalCentered="1"/>
  <pageMargins left="0.15748031496062992" right="0.15748031496062992" top="1.5748031496062993" bottom="0.5905511811023623" header="0.7480314960629921" footer="0.5118110236220472"/>
  <pageSetup horizontalDpi="600" verticalDpi="600" orientation="portrait" paperSize="9" scale="95" r:id="rId1"/>
  <headerFooter alignWithMargins="0">
    <oddHeader xml:space="preserve">&amp;RZałącznik Nr 9
do Uchwały Nr Rady  Powiatu Stargardzkiego
w Stargardzie Szczecińskim
z dnia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Mkus</dc:creator>
  <cp:keywords/>
  <dc:description/>
  <cp:lastModifiedBy>btylak</cp:lastModifiedBy>
  <cp:lastPrinted>2011-11-15T06:53:02Z</cp:lastPrinted>
  <dcterms:created xsi:type="dcterms:W3CDTF">2009-10-01T05:59:07Z</dcterms:created>
  <dcterms:modified xsi:type="dcterms:W3CDTF">2011-11-15T18:40:07Z</dcterms:modified>
  <cp:category/>
  <cp:version/>
  <cp:contentType/>
  <cp:contentStatus/>
</cp:coreProperties>
</file>