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1"/>
  </bookViews>
  <sheets>
    <sheet name="do planowania na 2007" sheetId="1" r:id="rId1"/>
    <sheet name="czerwiec" sheetId="2" r:id="rId2"/>
  </sheets>
  <definedNames>
    <definedName name="_xlnm.Print_Area" localSheetId="1">'czerwiec'!$A$1:$M$36</definedName>
  </definedNames>
  <calcPr fullCalcOnLoad="1"/>
</workbook>
</file>

<file path=xl/sharedStrings.xml><?xml version="1.0" encoding="utf-8"?>
<sst xmlns="http://schemas.openxmlformats.org/spreadsheetml/2006/main" count="181" uniqueCount="116">
  <si>
    <t>I</t>
  </si>
  <si>
    <t>1.</t>
  </si>
  <si>
    <t>2.</t>
  </si>
  <si>
    <t>3.</t>
  </si>
  <si>
    <t>II</t>
  </si>
  <si>
    <t>4.</t>
  </si>
  <si>
    <t>V</t>
  </si>
  <si>
    <t>Technikum Gastronomiczne</t>
  </si>
  <si>
    <t>VI</t>
  </si>
  <si>
    <t>Prywatne Policealne Studium Zawodowe</t>
  </si>
  <si>
    <t>VII</t>
  </si>
  <si>
    <t>VIII</t>
  </si>
  <si>
    <t>AUTYŚCI</t>
  </si>
  <si>
    <t>RAZEM</t>
  </si>
  <si>
    <t>Barbar Michalak</t>
  </si>
  <si>
    <t>Niepubliczne Liceum Ogólnokształcące</t>
  </si>
  <si>
    <t>Niepubliczne Policealne Studium Zarządzania</t>
  </si>
  <si>
    <t>Organ prowadzący / szkoła</t>
  </si>
  <si>
    <t>Typ szkoły</t>
  </si>
  <si>
    <t>dzienne</t>
  </si>
  <si>
    <t>Prywatne Liceum Ogólnokształcące</t>
  </si>
  <si>
    <t>Aleksander Garczyński</t>
  </si>
  <si>
    <t>Niepubliczne Policealne Studium Zawodowe</t>
  </si>
  <si>
    <t>"Legitime" Sp. Z O.O. Szczecin</t>
  </si>
  <si>
    <t>Policealne Studium Zawodowe</t>
  </si>
  <si>
    <t>dorosli</t>
  </si>
  <si>
    <t>dorośli</t>
  </si>
  <si>
    <t>Dariusz Kopczyński</t>
  </si>
  <si>
    <t>Niepubliczna Szkoła Policealna</t>
  </si>
  <si>
    <t>Ewa Kopczyńska</t>
  </si>
  <si>
    <t>Prywatne Technikum Budowlane</t>
  </si>
  <si>
    <t>Niepubliczne Technikum Zawodowe</t>
  </si>
  <si>
    <t>L.p.</t>
  </si>
  <si>
    <t>Technikum Handlowe</t>
  </si>
  <si>
    <t>5.</t>
  </si>
  <si>
    <t>Niepubliczne Liceum Uzupełniające</t>
  </si>
  <si>
    <t>Niepubliczne Liceum Profilowane</t>
  </si>
  <si>
    <t>Niepubliczne Technikum</t>
  </si>
  <si>
    <t>Stawka</t>
  </si>
  <si>
    <t>Prywatne Liceum Uzupełniające</t>
  </si>
  <si>
    <t>Niepubliczne Technikum Uzupełniające</t>
  </si>
  <si>
    <t>6.</t>
  </si>
  <si>
    <t>7.</t>
  </si>
  <si>
    <t>8.</t>
  </si>
  <si>
    <t>9.</t>
  </si>
  <si>
    <t>801 80120 § 2540</t>
  </si>
  <si>
    <t>801 80130 § 2540</t>
  </si>
  <si>
    <t>III.</t>
  </si>
  <si>
    <t>IV.</t>
  </si>
  <si>
    <t>854 85403 § 2540</t>
  </si>
  <si>
    <t>OGÓŁEM</t>
  </si>
  <si>
    <t>801 80123 § 2540</t>
  </si>
  <si>
    <t>M. Starzyńska                                               Centrum Edukacyjne OMNIBUS</t>
  </si>
  <si>
    <t>WG KLASYFIKACJI BUDŻETOWEJ:</t>
  </si>
  <si>
    <t>Centrum Edukacji "SUKCES" Anna Zdun</t>
  </si>
  <si>
    <t>Razem liczba uczniów w 2006 r.</t>
  </si>
  <si>
    <t>wrzesień - prognoza</t>
  </si>
  <si>
    <t>październik - prognoza</t>
  </si>
  <si>
    <t>listopad - prognoza</t>
  </si>
  <si>
    <t>grudzień - prognoza</t>
  </si>
  <si>
    <t>Przewidywane wykonanie w 2006 r.</t>
  </si>
  <si>
    <t>Ilość uczniów od stycznia do sierpnia 2006 r.</t>
  </si>
  <si>
    <t>Szkoły niepubliczne - prognozy na 2006 r.</t>
  </si>
  <si>
    <t>Do wypłaty</t>
  </si>
  <si>
    <t xml:space="preserve">UWAGI                  </t>
  </si>
  <si>
    <t>Plan (po zmianach)</t>
  </si>
  <si>
    <t xml:space="preserve">Stawka </t>
  </si>
  <si>
    <t>Zarząd Powiatu w Stargardzie Szczecińskim</t>
  </si>
  <si>
    <t>Wykonanie narastająco za m-c poprzedzający udzielenie dotacji</t>
  </si>
  <si>
    <t xml:space="preserve">Przewidywane wykonanie </t>
  </si>
  <si>
    <t>młodzież</t>
  </si>
  <si>
    <t>Dyrektor Wydziału</t>
  </si>
  <si>
    <t>Barbara Michalak            Niepubliczne Liceum Uzupełniające Żak</t>
  </si>
  <si>
    <t>Barbara Michalak              Niepubliczne Liceum Ogólnokształcące Żak</t>
  </si>
  <si>
    <t>Barbara Michalak Policealne Studium Zarządzania Żak</t>
  </si>
  <si>
    <t>Małgorzata Starzyńska            Prywatne Liceum Ogólnokształcące Omnibus</t>
  </si>
  <si>
    <t>Małgorzata Starzyńska        Prywatne Policealne Studium Zawodowe Omnibus</t>
  </si>
  <si>
    <t>Janina Panz     Niepubliczne Liceum Ogólnokształcące</t>
  </si>
  <si>
    <t>Ewa Kopczyńska         Niepubliczna Szkoła Policealna</t>
  </si>
  <si>
    <t>Ewa Kopczyńska         Niepubliczne Liceum Ogólnokształcące</t>
  </si>
  <si>
    <t>Ewa Kopczyńska              Niepubliczne Liceum Ogólnokształcące</t>
  </si>
  <si>
    <t>Ewa Kopczyńska           Niepubliczne Liceum Uzupełniające</t>
  </si>
  <si>
    <t>10.</t>
  </si>
  <si>
    <t>11.</t>
  </si>
  <si>
    <t>Oddział Krajowego Towarzystwa Autyzmu    Dzienny Osrodek,Rehabilitacyjno-Szkolno-Wychowawczy</t>
  </si>
  <si>
    <t xml:space="preserve"> Małgorzata Starzyńska        Prywatne Liceum Uzupełnijące Omnibus</t>
  </si>
  <si>
    <t>14.</t>
  </si>
  <si>
    <t>15.</t>
  </si>
  <si>
    <t>T. i A. Wasiłek         Poloicealne Studium Medyczne Medica</t>
  </si>
  <si>
    <t>T. i A. Wasiłek        Policealne  Studium Medyczne Medica</t>
  </si>
  <si>
    <t>12.</t>
  </si>
  <si>
    <t>13.</t>
  </si>
  <si>
    <t>16.</t>
  </si>
  <si>
    <t>Rozdział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</si>
  <si>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</si>
  <si>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</si>
  <si>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</si>
  <si>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</si>
  <si>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</si>
  <si>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</si>
  <si>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</si>
  <si>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</si>
  <si>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</si>
  <si>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</si>
  <si>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</si>
  <si>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12  (6+11`)</t>
  </si>
  <si>
    <t>Człnek Zarządu Powiatu</t>
  </si>
  <si>
    <t>Społeczne Stowarzyszenie Prasoznawcze "Stopka"            Policealne Studium Farmaceutyczne</t>
  </si>
  <si>
    <t>Potracenie(-) /wyrownanie (+)</t>
  </si>
  <si>
    <t>Jolanta Dzioba    Liceum Ogólnokształcace dla Dorosłych w Dobrzanach</t>
  </si>
  <si>
    <t>T. i A. Wasiłek          Studium  Medica</t>
  </si>
  <si>
    <t>Zbiorcze zestawienie naliczonych dotacji za miesiąc grudzień 2010 r.</t>
  </si>
  <si>
    <t>Ilość uczniów na dzień 01.12..2010 r.</t>
  </si>
  <si>
    <t>Kwota dotacji za        m-c grudzień</t>
  </si>
  <si>
    <t>Załącznik do uchwały Nr 35/10</t>
  </si>
  <si>
    <t xml:space="preserve">z dnia 16.12.2010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</si>
</sst>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5"/>
      <name val="Times New Roman CE"/>
      <family val="1"/>
    </font>
    <font>
      <sz val="24"/>
      <name val="Times New Roman CE"/>
      <family val="1"/>
    </font>
    <font>
      <b/>
      <sz val="24"/>
      <name val="Times New Roman CE"/>
      <family val="1"/>
    </font>
    <font>
      <sz val="28"/>
      <name val="Times New Roman CE"/>
      <family val="1"/>
    </font>
    <font>
      <b/>
      <i/>
      <sz val="28"/>
      <name val="Times New Roman CE"/>
      <family val="1"/>
    </font>
    <font>
      <sz val="8"/>
      <name val="Arial CE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left" vertical="center" wrapText="1"/>
    </xf>
    <xf numFmtId="4" fontId="3" fillId="33" borderId="23" xfId="0" applyNumberFormat="1" applyFont="1" applyFill="1" applyBorder="1" applyAlignment="1">
      <alignment horizontal="left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left" vertical="center" wrapText="1"/>
    </xf>
    <xf numFmtId="4" fontId="1" fillId="33" borderId="18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center" vertical="center" wrapText="1"/>
    </xf>
    <xf numFmtId="3" fontId="1" fillId="33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" fontId="4" fillId="0" borderId="3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14" fillId="35" borderId="14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35" borderId="14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36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4" fillId="36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 horizontal="right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" fontId="0" fillId="0" borderId="0" xfId="0" applyNumberFormat="1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875" style="8" customWidth="1"/>
    <col min="2" max="2" width="41.125" style="8" customWidth="1"/>
    <col min="3" max="3" width="11.125" style="8" customWidth="1"/>
    <col min="4" max="4" width="16.875" style="10" customWidth="1"/>
    <col min="5" max="8" width="11.75390625" style="10" customWidth="1"/>
    <col min="9" max="9" width="18.25390625" style="10" customWidth="1"/>
    <col min="10" max="10" width="14.00390625" style="10" customWidth="1"/>
    <col min="11" max="11" width="23.00390625" style="10" customWidth="1"/>
    <col min="12" max="16" width="11.75390625" style="10" customWidth="1"/>
    <col min="17" max="17" width="12.375" style="10" customWidth="1"/>
    <col min="18" max="18" width="9.00390625" style="8" customWidth="1"/>
    <col min="19" max="19" width="20.25390625" style="8" customWidth="1"/>
    <col min="20" max="16384" width="9.125" style="8" customWidth="1"/>
  </cols>
  <sheetData>
    <row r="1" spans="1:19" ht="21" customHeight="1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ht="9.75" customHeight="1" thickBot="1"/>
    <row r="3" spans="1:17" ht="13.5" customHeight="1" thickBot="1">
      <c r="A3" s="146" t="s">
        <v>32</v>
      </c>
      <c r="B3" s="148" t="s">
        <v>17</v>
      </c>
      <c r="C3" s="150" t="s">
        <v>18</v>
      </c>
      <c r="D3" s="146" t="s">
        <v>61</v>
      </c>
      <c r="E3" s="72"/>
      <c r="F3" s="61"/>
      <c r="G3" s="61"/>
      <c r="H3" s="62"/>
      <c r="I3" s="152" t="s">
        <v>55</v>
      </c>
      <c r="J3" s="8"/>
      <c r="K3" s="8"/>
      <c r="L3" s="8"/>
      <c r="M3" s="8"/>
      <c r="N3" s="8"/>
      <c r="O3" s="8"/>
      <c r="P3" s="8"/>
      <c r="Q3" s="8"/>
    </row>
    <row r="4" spans="1:17" ht="31.5" customHeight="1">
      <c r="A4" s="147"/>
      <c r="B4" s="149"/>
      <c r="C4" s="151"/>
      <c r="D4" s="147"/>
      <c r="E4" s="60" t="s">
        <v>56</v>
      </c>
      <c r="F4" s="29" t="s">
        <v>57</v>
      </c>
      <c r="G4" s="33" t="s">
        <v>58</v>
      </c>
      <c r="H4" s="30" t="s">
        <v>59</v>
      </c>
      <c r="I4" s="153"/>
      <c r="J4" s="12" t="s">
        <v>38</v>
      </c>
      <c r="K4" s="11" t="s">
        <v>60</v>
      </c>
      <c r="L4" s="8"/>
      <c r="M4" s="8"/>
      <c r="N4" s="8"/>
      <c r="O4" s="8"/>
      <c r="P4" s="8"/>
      <c r="Q4" s="8"/>
    </row>
    <row r="5" spans="1:17" ht="19.5" customHeight="1">
      <c r="A5" s="34" t="s">
        <v>0</v>
      </c>
      <c r="B5" s="35" t="s">
        <v>54</v>
      </c>
      <c r="C5" s="36"/>
      <c r="D5" s="37"/>
      <c r="E5" s="37"/>
      <c r="F5" s="38"/>
      <c r="G5" s="37"/>
      <c r="H5" s="39"/>
      <c r="I5" s="40"/>
      <c r="J5" s="41"/>
      <c r="K5" s="42"/>
      <c r="L5" s="8"/>
      <c r="M5" s="8"/>
      <c r="N5" s="8"/>
      <c r="O5" s="8"/>
      <c r="P5" s="8"/>
      <c r="Q5" s="8"/>
    </row>
    <row r="6" spans="1:17" ht="19.5" customHeight="1">
      <c r="A6" s="1" t="s">
        <v>1</v>
      </c>
      <c r="B6" s="2" t="s">
        <v>15</v>
      </c>
      <c r="C6" s="2" t="s">
        <v>25</v>
      </c>
      <c r="D6" s="31">
        <v>143</v>
      </c>
      <c r="E6" s="31">
        <v>18</v>
      </c>
      <c r="F6" s="18">
        <v>32</v>
      </c>
      <c r="G6" s="31">
        <v>32</v>
      </c>
      <c r="H6" s="32">
        <v>32</v>
      </c>
      <c r="I6" s="13">
        <f>SUM(D6:H6)</f>
        <v>257</v>
      </c>
      <c r="J6" s="14">
        <v>173.29</v>
      </c>
      <c r="K6" s="15">
        <f>20016.63+32*173.29+SUM(E6:H6)*173.29</f>
        <v>45316.97</v>
      </c>
      <c r="L6" s="8"/>
      <c r="M6" s="8"/>
      <c r="N6" s="8"/>
      <c r="O6" s="8"/>
      <c r="P6" s="8"/>
      <c r="Q6" s="8"/>
    </row>
    <row r="7" spans="1:17" ht="19.5" customHeight="1">
      <c r="A7" s="34" t="s">
        <v>4</v>
      </c>
      <c r="B7" s="35" t="s">
        <v>14</v>
      </c>
      <c r="C7" s="36"/>
      <c r="D7" s="71"/>
      <c r="E7" s="37"/>
      <c r="F7" s="38"/>
      <c r="G7" s="37"/>
      <c r="H7" s="39"/>
      <c r="I7" s="40"/>
      <c r="J7" s="41"/>
      <c r="K7" s="42"/>
      <c r="L7" s="8"/>
      <c r="M7" s="8"/>
      <c r="N7" s="8"/>
      <c r="O7" s="8"/>
      <c r="P7" s="8"/>
      <c r="Q7" s="8"/>
    </row>
    <row r="8" spans="1:17" ht="19.5" customHeight="1">
      <c r="A8" s="1" t="s">
        <v>1</v>
      </c>
      <c r="B8" s="2" t="s">
        <v>35</v>
      </c>
      <c r="C8" s="2" t="s">
        <v>25</v>
      </c>
      <c r="D8" s="31">
        <v>179</v>
      </c>
      <c r="E8" s="31">
        <v>67</v>
      </c>
      <c r="F8" s="18">
        <v>50</v>
      </c>
      <c r="G8" s="31">
        <v>50</v>
      </c>
      <c r="H8" s="32">
        <v>50</v>
      </c>
      <c r="I8" s="13">
        <f>SUM(D8:H8)</f>
        <v>396</v>
      </c>
      <c r="J8" s="14">
        <v>76.33</v>
      </c>
      <c r="K8" s="15">
        <f>I8*J8</f>
        <v>30226.68</v>
      </c>
      <c r="L8" s="8"/>
      <c r="M8" s="8"/>
      <c r="N8" s="8"/>
      <c r="O8" s="8"/>
      <c r="P8" s="8"/>
      <c r="Q8" s="8"/>
    </row>
    <row r="9" spans="1:17" ht="19.5" customHeight="1">
      <c r="A9" s="1" t="s">
        <v>2</v>
      </c>
      <c r="B9" s="2" t="s">
        <v>15</v>
      </c>
      <c r="C9" s="2" t="s">
        <v>25</v>
      </c>
      <c r="D9" s="31">
        <v>1948</v>
      </c>
      <c r="E9" s="31">
        <v>220</v>
      </c>
      <c r="F9" s="18">
        <v>300</v>
      </c>
      <c r="G9" s="31">
        <v>300</v>
      </c>
      <c r="H9" s="32">
        <v>300</v>
      </c>
      <c r="I9" s="13">
        <f>SUM(D9:H9)</f>
        <v>3068</v>
      </c>
      <c r="J9" s="14">
        <v>173.29</v>
      </c>
      <c r="K9" s="15">
        <f>270855.66+446*173.29+SUM(E9:H9)*173.29</f>
        <v>542227.8</v>
      </c>
      <c r="L9" s="8"/>
      <c r="M9" s="8"/>
      <c r="N9" s="8"/>
      <c r="O9" s="8"/>
      <c r="P9" s="8"/>
      <c r="Q9" s="8"/>
    </row>
    <row r="10" spans="1:17" ht="19.5" customHeight="1">
      <c r="A10" s="1" t="s">
        <v>3</v>
      </c>
      <c r="B10" s="2" t="s">
        <v>16</v>
      </c>
      <c r="C10" s="2"/>
      <c r="D10" s="31">
        <v>780</v>
      </c>
      <c r="E10" s="31">
        <v>124</v>
      </c>
      <c r="F10" s="18">
        <v>140</v>
      </c>
      <c r="G10" s="31">
        <v>140</v>
      </c>
      <c r="H10" s="32">
        <v>140</v>
      </c>
      <c r="I10" s="13">
        <f>SUM(D10:H10)</f>
        <v>1324</v>
      </c>
      <c r="J10" s="14">
        <v>77.38</v>
      </c>
      <c r="K10" s="15">
        <f aca="true" t="shared" si="0" ref="K10:K36">I10*J10</f>
        <v>102451.12</v>
      </c>
      <c r="L10" s="8"/>
      <c r="M10" s="8"/>
      <c r="N10" s="8"/>
      <c r="O10" s="8"/>
      <c r="P10" s="8"/>
      <c r="Q10" s="8"/>
    </row>
    <row r="11" spans="1:17" ht="30.75" customHeight="1">
      <c r="A11" s="43" t="s">
        <v>47</v>
      </c>
      <c r="B11" s="44" t="s">
        <v>52</v>
      </c>
      <c r="C11" s="45"/>
      <c r="D11" s="71"/>
      <c r="E11" s="46"/>
      <c r="F11" s="47"/>
      <c r="G11" s="46"/>
      <c r="H11" s="48"/>
      <c r="I11" s="49"/>
      <c r="J11" s="50"/>
      <c r="K11" s="51"/>
      <c r="L11" s="8"/>
      <c r="M11" s="8"/>
      <c r="N11" s="8"/>
      <c r="O11" s="8"/>
      <c r="P11" s="8"/>
      <c r="Q11" s="8"/>
    </row>
    <row r="12" spans="1:17" ht="19.5" customHeight="1">
      <c r="A12" s="1" t="s">
        <v>1</v>
      </c>
      <c r="B12" s="2" t="s">
        <v>20</v>
      </c>
      <c r="C12" s="2" t="s">
        <v>26</v>
      </c>
      <c r="D12" s="31">
        <v>535</v>
      </c>
      <c r="E12" s="31">
        <v>72</v>
      </c>
      <c r="F12" s="18">
        <v>114</v>
      </c>
      <c r="G12" s="31">
        <v>114</v>
      </c>
      <c r="H12" s="32">
        <v>114</v>
      </c>
      <c r="I12" s="13">
        <f>SUM(D12:H12)</f>
        <v>949</v>
      </c>
      <c r="J12" s="14">
        <v>173.29</v>
      </c>
      <c r="K12" s="15">
        <f>75918.93+114*173.29+SUM(E12:H12)*173.29</f>
        <v>167416.05</v>
      </c>
      <c r="L12" s="8"/>
      <c r="M12" s="8"/>
      <c r="N12" s="8"/>
      <c r="O12" s="8"/>
      <c r="P12" s="8"/>
      <c r="Q12" s="8"/>
    </row>
    <row r="13" spans="1:17" ht="19.5" customHeight="1">
      <c r="A13" s="1" t="s">
        <v>2</v>
      </c>
      <c r="B13" s="2" t="s">
        <v>39</v>
      </c>
      <c r="C13" s="2" t="s">
        <v>26</v>
      </c>
      <c r="D13" s="31">
        <v>455</v>
      </c>
      <c r="E13" s="31">
        <v>39</v>
      </c>
      <c r="F13" s="18">
        <v>100</v>
      </c>
      <c r="G13" s="31">
        <v>100</v>
      </c>
      <c r="H13" s="32">
        <v>100</v>
      </c>
      <c r="I13" s="13">
        <f>SUM(D13:H13)</f>
        <v>794</v>
      </c>
      <c r="J13" s="14">
        <v>76.33</v>
      </c>
      <c r="K13" s="15">
        <f t="shared" si="0"/>
        <v>60606.02</v>
      </c>
      <c r="L13" s="8"/>
      <c r="M13" s="8"/>
      <c r="N13" s="8"/>
      <c r="O13" s="8"/>
      <c r="P13" s="8"/>
      <c r="Q13" s="8"/>
    </row>
    <row r="14" spans="1:17" ht="19.5" customHeight="1">
      <c r="A14" s="1" t="s">
        <v>3</v>
      </c>
      <c r="B14" s="2" t="s">
        <v>9</v>
      </c>
      <c r="C14" s="2"/>
      <c r="D14" s="31">
        <v>622</v>
      </c>
      <c r="E14" s="31">
        <v>101</v>
      </c>
      <c r="F14" s="18">
        <v>114</v>
      </c>
      <c r="G14" s="31">
        <v>114</v>
      </c>
      <c r="H14" s="32">
        <v>114</v>
      </c>
      <c r="I14" s="13">
        <f>SUM(D14:H14)</f>
        <v>1065</v>
      </c>
      <c r="J14" s="14">
        <v>77.38</v>
      </c>
      <c r="K14" s="15">
        <f t="shared" si="0"/>
        <v>82409.7</v>
      </c>
      <c r="L14" s="8"/>
      <c r="M14" s="8"/>
      <c r="N14" s="8"/>
      <c r="O14" s="8"/>
      <c r="P14" s="8"/>
      <c r="Q14" s="8"/>
    </row>
    <row r="15" spans="1:17" ht="19.5" customHeight="1">
      <c r="A15" s="43" t="s">
        <v>48</v>
      </c>
      <c r="B15" s="44" t="s">
        <v>21</v>
      </c>
      <c r="C15" s="45"/>
      <c r="D15" s="71"/>
      <c r="E15" s="46"/>
      <c r="F15" s="47"/>
      <c r="G15" s="46"/>
      <c r="H15" s="48"/>
      <c r="I15" s="49"/>
      <c r="J15" s="50"/>
      <c r="K15" s="51"/>
      <c r="L15" s="8"/>
      <c r="M15" s="8"/>
      <c r="N15" s="8"/>
      <c r="O15" s="8"/>
      <c r="P15" s="8"/>
      <c r="Q15" s="8"/>
    </row>
    <row r="16" spans="1:17" ht="19.5" customHeight="1">
      <c r="A16" s="1" t="s">
        <v>1</v>
      </c>
      <c r="B16" s="2" t="s">
        <v>15</v>
      </c>
      <c r="C16" s="2" t="s">
        <v>19</v>
      </c>
      <c r="D16" s="31">
        <v>160</v>
      </c>
      <c r="E16" s="31">
        <v>28</v>
      </c>
      <c r="F16" s="18">
        <v>40</v>
      </c>
      <c r="G16" s="31">
        <v>40</v>
      </c>
      <c r="H16" s="32">
        <v>40</v>
      </c>
      <c r="I16" s="13">
        <f>SUM(D16:H16)</f>
        <v>308</v>
      </c>
      <c r="J16" s="14">
        <v>236.1</v>
      </c>
      <c r="K16" s="15">
        <f t="shared" si="0"/>
        <v>72718.8</v>
      </c>
      <c r="L16" s="8"/>
      <c r="M16" s="8"/>
      <c r="N16" s="8"/>
      <c r="O16" s="8"/>
      <c r="P16" s="8"/>
      <c r="Q16" s="8"/>
    </row>
    <row r="17" spans="1:17" ht="19.5" customHeight="1">
      <c r="A17" s="1" t="s">
        <v>2</v>
      </c>
      <c r="B17" s="2" t="s">
        <v>31</v>
      </c>
      <c r="C17" s="2" t="s">
        <v>25</v>
      </c>
      <c r="D17" s="31">
        <v>558</v>
      </c>
      <c r="E17" s="31">
        <v>38</v>
      </c>
      <c r="F17" s="18">
        <v>132</v>
      </c>
      <c r="G17" s="31">
        <v>132</v>
      </c>
      <c r="H17" s="32">
        <v>132</v>
      </c>
      <c r="I17" s="13">
        <f>SUM(D17:H17)</f>
        <v>992</v>
      </c>
      <c r="J17" s="14">
        <v>46.39</v>
      </c>
      <c r="K17" s="15">
        <f t="shared" si="0"/>
        <v>46018.88</v>
      </c>
      <c r="L17" s="8"/>
      <c r="M17" s="8"/>
      <c r="N17" s="8"/>
      <c r="O17" s="8"/>
      <c r="P17" s="8"/>
      <c r="Q17" s="8"/>
    </row>
    <row r="18" spans="1:17" ht="19.5" customHeight="1">
      <c r="A18" s="1" t="s">
        <v>3</v>
      </c>
      <c r="B18" s="2" t="s">
        <v>22</v>
      </c>
      <c r="C18" s="2"/>
      <c r="D18" s="31">
        <v>117</v>
      </c>
      <c r="E18" s="31">
        <v>24</v>
      </c>
      <c r="F18" s="18">
        <v>30</v>
      </c>
      <c r="G18" s="31">
        <v>30</v>
      </c>
      <c r="H18" s="32">
        <v>30</v>
      </c>
      <c r="I18" s="13">
        <f>SUM(D18:H18)</f>
        <v>231</v>
      </c>
      <c r="J18" s="14">
        <v>77.38</v>
      </c>
      <c r="K18" s="15">
        <f t="shared" si="0"/>
        <v>17874.78</v>
      </c>
      <c r="L18" s="8"/>
      <c r="M18" s="8"/>
      <c r="N18" s="8"/>
      <c r="O18" s="8"/>
      <c r="P18" s="8"/>
      <c r="Q18" s="8"/>
    </row>
    <row r="19" spans="1:17" ht="19.5" customHeight="1">
      <c r="A19" s="43" t="s">
        <v>6</v>
      </c>
      <c r="B19" s="44" t="s">
        <v>23</v>
      </c>
      <c r="C19" s="45"/>
      <c r="D19" s="71"/>
      <c r="E19" s="46"/>
      <c r="F19" s="47"/>
      <c r="G19" s="46"/>
      <c r="H19" s="48"/>
      <c r="I19" s="49"/>
      <c r="J19" s="50"/>
      <c r="K19" s="51"/>
      <c r="L19" s="8"/>
      <c r="M19" s="8"/>
      <c r="N19" s="8"/>
      <c r="O19" s="8"/>
      <c r="P19" s="8"/>
      <c r="Q19" s="8"/>
    </row>
    <row r="20" spans="1:17" ht="19.5" customHeight="1">
      <c r="A20" s="1" t="s">
        <v>1</v>
      </c>
      <c r="B20" s="2" t="s">
        <v>33</v>
      </c>
      <c r="C20" s="2" t="s">
        <v>25</v>
      </c>
      <c r="D20" s="31">
        <v>41</v>
      </c>
      <c r="E20" s="31">
        <v>0</v>
      </c>
      <c r="F20" s="18">
        <v>0</v>
      </c>
      <c r="G20" s="31">
        <v>0</v>
      </c>
      <c r="H20" s="32">
        <v>0</v>
      </c>
      <c r="I20" s="13">
        <f>SUM(D20:H20)</f>
        <v>41</v>
      </c>
      <c r="J20" s="14">
        <v>46.39</v>
      </c>
      <c r="K20" s="15">
        <f t="shared" si="0"/>
        <v>1901.99</v>
      </c>
      <c r="L20" s="8"/>
      <c r="M20" s="8"/>
      <c r="N20" s="8"/>
      <c r="O20" s="8"/>
      <c r="P20" s="8"/>
      <c r="Q20" s="8"/>
    </row>
    <row r="21" spans="1:17" ht="19.5" customHeight="1">
      <c r="A21" s="1" t="s">
        <v>2</v>
      </c>
      <c r="B21" s="2" t="s">
        <v>7</v>
      </c>
      <c r="C21" s="2" t="s">
        <v>26</v>
      </c>
      <c r="D21" s="31">
        <v>92</v>
      </c>
      <c r="E21" s="31">
        <v>0</v>
      </c>
      <c r="F21" s="18">
        <v>0</v>
      </c>
      <c r="G21" s="31">
        <v>0</v>
      </c>
      <c r="H21" s="32">
        <v>0</v>
      </c>
      <c r="I21" s="13">
        <f>SUM(D21:H21)</f>
        <v>92</v>
      </c>
      <c r="J21" s="14">
        <v>46.39</v>
      </c>
      <c r="K21" s="15">
        <f t="shared" si="0"/>
        <v>4267.88</v>
      </c>
      <c r="L21" s="8"/>
      <c r="M21" s="8"/>
      <c r="N21" s="8"/>
      <c r="O21" s="8"/>
      <c r="P21" s="8"/>
      <c r="Q21" s="8"/>
    </row>
    <row r="22" spans="1:17" ht="19.5" customHeight="1">
      <c r="A22" s="1" t="s">
        <v>3</v>
      </c>
      <c r="B22" s="5" t="s">
        <v>24</v>
      </c>
      <c r="C22" s="5" t="s">
        <v>26</v>
      </c>
      <c r="D22" s="31">
        <v>72</v>
      </c>
      <c r="E22" s="31">
        <v>0</v>
      </c>
      <c r="F22" s="18">
        <v>0</v>
      </c>
      <c r="G22" s="31">
        <v>0</v>
      </c>
      <c r="H22" s="32">
        <v>0</v>
      </c>
      <c r="I22" s="13">
        <f>SUM(D22:H22)</f>
        <v>72</v>
      </c>
      <c r="J22" s="19">
        <v>77.38</v>
      </c>
      <c r="K22" s="15">
        <f>I22*J22</f>
        <v>5571.36</v>
      </c>
      <c r="L22" s="8"/>
      <c r="M22" s="8"/>
      <c r="N22" s="8"/>
      <c r="O22" s="8"/>
      <c r="P22" s="8"/>
      <c r="Q22" s="8"/>
    </row>
    <row r="23" spans="1:17" ht="19.5" customHeight="1">
      <c r="A23" s="43" t="s">
        <v>8</v>
      </c>
      <c r="B23" s="44" t="s">
        <v>27</v>
      </c>
      <c r="C23" s="45"/>
      <c r="D23" s="71"/>
      <c r="E23" s="52"/>
      <c r="F23" s="52"/>
      <c r="G23" s="52"/>
      <c r="H23" s="52"/>
      <c r="I23" s="49"/>
      <c r="J23" s="50"/>
      <c r="K23" s="51"/>
      <c r="L23" s="8"/>
      <c r="M23" s="8"/>
      <c r="N23" s="8"/>
      <c r="O23" s="8"/>
      <c r="P23" s="8"/>
      <c r="Q23" s="8"/>
    </row>
    <row r="24" spans="1:17" ht="19.5" customHeight="1">
      <c r="A24" s="7" t="s">
        <v>1</v>
      </c>
      <c r="B24" s="5" t="s">
        <v>22</v>
      </c>
      <c r="C24" s="6" t="s">
        <v>26</v>
      </c>
      <c r="D24" s="31">
        <v>222</v>
      </c>
      <c r="E24" s="31">
        <v>0</v>
      </c>
      <c r="F24" s="18">
        <v>50</v>
      </c>
      <c r="G24" s="31">
        <v>50</v>
      </c>
      <c r="H24" s="32">
        <v>50</v>
      </c>
      <c r="I24" s="13">
        <f>SUM(D24:H24)</f>
        <v>372</v>
      </c>
      <c r="J24" s="14">
        <v>77.38</v>
      </c>
      <c r="K24" s="15">
        <f t="shared" si="0"/>
        <v>28785.359999999997</v>
      </c>
      <c r="L24" s="8"/>
      <c r="M24" s="8"/>
      <c r="N24" s="8"/>
      <c r="O24" s="8"/>
      <c r="P24" s="8"/>
      <c r="Q24" s="8"/>
    </row>
    <row r="25" spans="1:11" s="9" customFormat="1" ht="19.5" customHeight="1">
      <c r="A25" s="43" t="s">
        <v>10</v>
      </c>
      <c r="B25" s="44" t="s">
        <v>29</v>
      </c>
      <c r="C25" s="45"/>
      <c r="D25" s="71"/>
      <c r="E25" s="52"/>
      <c r="F25" s="52"/>
      <c r="G25" s="52"/>
      <c r="H25" s="52"/>
      <c r="I25" s="49"/>
      <c r="J25" s="50"/>
      <c r="K25" s="51"/>
    </row>
    <row r="26" spans="1:17" ht="19.5" customHeight="1">
      <c r="A26" s="1" t="s">
        <v>1</v>
      </c>
      <c r="B26" s="2" t="s">
        <v>30</v>
      </c>
      <c r="C26" s="2" t="s">
        <v>19</v>
      </c>
      <c r="D26" s="31">
        <v>136</v>
      </c>
      <c r="E26" s="31">
        <v>0</v>
      </c>
      <c r="F26" s="18">
        <v>40</v>
      </c>
      <c r="G26" s="31">
        <v>40</v>
      </c>
      <c r="H26" s="32">
        <v>40</v>
      </c>
      <c r="I26" s="13">
        <f aca="true" t="shared" si="1" ref="I26:I34">SUM(D26:H26)</f>
        <v>256</v>
      </c>
      <c r="J26" s="14">
        <v>271.51</v>
      </c>
      <c r="K26" s="15">
        <f t="shared" si="0"/>
        <v>69506.56</v>
      </c>
      <c r="L26" s="8"/>
      <c r="M26" s="8"/>
      <c r="N26" s="8"/>
      <c r="O26" s="8"/>
      <c r="P26" s="8"/>
      <c r="Q26" s="8"/>
    </row>
    <row r="27" spans="1:17" ht="19.5" customHeight="1">
      <c r="A27" s="1" t="s">
        <v>2</v>
      </c>
      <c r="B27" s="2" t="s">
        <v>30</v>
      </c>
      <c r="C27" s="2" t="s">
        <v>26</v>
      </c>
      <c r="D27" s="31">
        <v>619</v>
      </c>
      <c r="E27" s="31">
        <v>40</v>
      </c>
      <c r="F27" s="18">
        <v>150</v>
      </c>
      <c r="G27" s="31">
        <v>150</v>
      </c>
      <c r="H27" s="32">
        <v>150</v>
      </c>
      <c r="I27" s="13">
        <f t="shared" si="1"/>
        <v>1109</v>
      </c>
      <c r="J27" s="14">
        <v>179.13</v>
      </c>
      <c r="K27" s="15">
        <f t="shared" si="0"/>
        <v>198655.16999999998</v>
      </c>
      <c r="L27" s="8"/>
      <c r="M27" s="8"/>
      <c r="N27" s="8"/>
      <c r="O27" s="8"/>
      <c r="P27" s="8"/>
      <c r="Q27" s="8"/>
    </row>
    <row r="28" spans="1:17" ht="19.5" customHeight="1">
      <c r="A28" s="1" t="s">
        <v>3</v>
      </c>
      <c r="B28" s="5" t="s">
        <v>37</v>
      </c>
      <c r="C28" s="5" t="s">
        <v>19</v>
      </c>
      <c r="D28" s="31">
        <v>211</v>
      </c>
      <c r="E28" s="31">
        <v>26</v>
      </c>
      <c r="F28" s="18">
        <v>55</v>
      </c>
      <c r="G28" s="31">
        <v>55</v>
      </c>
      <c r="H28" s="32">
        <v>55</v>
      </c>
      <c r="I28" s="13">
        <f t="shared" si="1"/>
        <v>402</v>
      </c>
      <c r="J28" s="19">
        <v>271.51</v>
      </c>
      <c r="K28" s="15">
        <f>I28*J28</f>
        <v>109147.01999999999</v>
      </c>
      <c r="L28" s="8"/>
      <c r="M28" s="8"/>
      <c r="N28" s="8"/>
      <c r="O28" s="8"/>
      <c r="P28" s="8"/>
      <c r="Q28" s="8"/>
    </row>
    <row r="29" spans="1:17" ht="19.5" customHeight="1">
      <c r="A29" s="1" t="s">
        <v>5</v>
      </c>
      <c r="B29" s="5" t="s">
        <v>40</v>
      </c>
      <c r="C29" s="5" t="s">
        <v>26</v>
      </c>
      <c r="D29" s="31">
        <v>159</v>
      </c>
      <c r="E29" s="31">
        <v>17</v>
      </c>
      <c r="F29" s="18">
        <v>40</v>
      </c>
      <c r="G29" s="31">
        <v>40</v>
      </c>
      <c r="H29" s="32">
        <v>40</v>
      </c>
      <c r="I29" s="13">
        <f t="shared" si="1"/>
        <v>296</v>
      </c>
      <c r="J29" s="19">
        <v>46.39</v>
      </c>
      <c r="K29" s="15">
        <f>I29*J29</f>
        <v>13731.44</v>
      </c>
      <c r="L29" s="8"/>
      <c r="M29" s="8"/>
      <c r="N29" s="8"/>
      <c r="O29" s="8"/>
      <c r="P29" s="8"/>
      <c r="Q29" s="8"/>
    </row>
    <row r="30" spans="1:17" ht="19.5" customHeight="1">
      <c r="A30" s="1" t="s">
        <v>34</v>
      </c>
      <c r="B30" s="5" t="s">
        <v>28</v>
      </c>
      <c r="C30" s="5" t="s">
        <v>19</v>
      </c>
      <c r="D30" s="31">
        <v>756</v>
      </c>
      <c r="E30" s="31">
        <v>135</v>
      </c>
      <c r="F30" s="18">
        <v>150</v>
      </c>
      <c r="G30" s="31">
        <v>150</v>
      </c>
      <c r="H30" s="32">
        <v>150</v>
      </c>
      <c r="I30" s="13">
        <f t="shared" si="1"/>
        <v>1341</v>
      </c>
      <c r="J30" s="19">
        <v>77.38</v>
      </c>
      <c r="K30" s="15">
        <f>I30*J30</f>
        <v>103766.57999999999</v>
      </c>
      <c r="L30" s="8"/>
      <c r="M30" s="8"/>
      <c r="N30" s="8"/>
      <c r="O30" s="8"/>
      <c r="P30" s="8"/>
      <c r="Q30" s="8"/>
    </row>
    <row r="31" spans="1:17" ht="19.5" customHeight="1">
      <c r="A31" s="1" t="s">
        <v>41</v>
      </c>
      <c r="B31" s="5" t="s">
        <v>15</v>
      </c>
      <c r="C31" s="5" t="s">
        <v>19</v>
      </c>
      <c r="D31" s="31">
        <v>229</v>
      </c>
      <c r="E31" s="18">
        <v>64</v>
      </c>
      <c r="F31" s="18">
        <v>60</v>
      </c>
      <c r="G31" s="18">
        <v>60</v>
      </c>
      <c r="H31" s="18">
        <v>60</v>
      </c>
      <c r="I31" s="13">
        <f t="shared" si="1"/>
        <v>473</v>
      </c>
      <c r="J31" s="19">
        <v>236.1</v>
      </c>
      <c r="K31" s="15">
        <f t="shared" si="0"/>
        <v>111675.3</v>
      </c>
      <c r="L31" s="8"/>
      <c r="M31" s="8"/>
      <c r="N31" s="8"/>
      <c r="O31" s="8"/>
      <c r="P31" s="8"/>
      <c r="Q31" s="8"/>
    </row>
    <row r="32" spans="1:17" ht="19.5" customHeight="1">
      <c r="A32" s="1" t="s">
        <v>42</v>
      </c>
      <c r="B32" s="5" t="s">
        <v>15</v>
      </c>
      <c r="C32" s="5" t="s">
        <v>26</v>
      </c>
      <c r="D32" s="31">
        <v>765</v>
      </c>
      <c r="E32" s="18">
        <v>190</v>
      </c>
      <c r="F32" s="18">
        <v>150</v>
      </c>
      <c r="G32" s="18">
        <v>150</v>
      </c>
      <c r="H32" s="18">
        <v>150</v>
      </c>
      <c r="I32" s="13">
        <f t="shared" si="1"/>
        <v>1405</v>
      </c>
      <c r="J32" s="19">
        <v>173.29</v>
      </c>
      <c r="K32" s="15">
        <f>95033.91+238*173.29+SUM(E32:H32)*173.29</f>
        <v>247182.52999999997</v>
      </c>
      <c r="L32" s="8"/>
      <c r="M32" s="8"/>
      <c r="N32" s="8"/>
      <c r="O32" s="8"/>
      <c r="P32" s="8"/>
      <c r="Q32" s="8"/>
    </row>
    <row r="33" spans="1:17" ht="19.5" customHeight="1">
      <c r="A33" s="1" t="s">
        <v>43</v>
      </c>
      <c r="B33" s="5" t="s">
        <v>35</v>
      </c>
      <c r="C33" s="5" t="s">
        <v>26</v>
      </c>
      <c r="D33" s="31">
        <v>49</v>
      </c>
      <c r="E33" s="18">
        <v>28</v>
      </c>
      <c r="F33" s="18">
        <v>30</v>
      </c>
      <c r="G33" s="18">
        <v>30</v>
      </c>
      <c r="H33" s="18">
        <v>30</v>
      </c>
      <c r="I33" s="13">
        <f t="shared" si="1"/>
        <v>167</v>
      </c>
      <c r="J33" s="19">
        <v>76.33</v>
      </c>
      <c r="K33" s="15">
        <f>I33*J33</f>
        <v>12747.11</v>
      </c>
      <c r="L33" s="8"/>
      <c r="M33" s="8"/>
      <c r="N33" s="8"/>
      <c r="O33" s="8"/>
      <c r="P33" s="8"/>
      <c r="Q33" s="8"/>
    </row>
    <row r="34" spans="1:17" ht="19.5" customHeight="1">
      <c r="A34" s="1" t="s">
        <v>43</v>
      </c>
      <c r="B34" s="5" t="s">
        <v>36</v>
      </c>
      <c r="C34" s="5" t="s">
        <v>26</v>
      </c>
      <c r="D34" s="31">
        <v>128</v>
      </c>
      <c r="E34" s="18">
        <v>16</v>
      </c>
      <c r="F34" s="18">
        <v>30</v>
      </c>
      <c r="G34" s="18">
        <v>30</v>
      </c>
      <c r="H34" s="18">
        <v>30</v>
      </c>
      <c r="I34" s="13">
        <f t="shared" si="1"/>
        <v>234</v>
      </c>
      <c r="J34" s="19">
        <v>109.02</v>
      </c>
      <c r="K34" s="15">
        <f>I34*J34</f>
        <v>25510.68</v>
      </c>
      <c r="L34" s="8"/>
      <c r="M34" s="8"/>
      <c r="N34" s="8"/>
      <c r="O34" s="8"/>
      <c r="P34" s="8"/>
      <c r="Q34" s="8"/>
    </row>
    <row r="35" spans="1:17" ht="18.75" customHeight="1">
      <c r="A35" s="3"/>
      <c r="B35" s="4"/>
      <c r="C35" s="4"/>
      <c r="D35" s="31"/>
      <c r="E35" s="16"/>
      <c r="F35" s="16"/>
      <c r="G35" s="16"/>
      <c r="H35" s="16"/>
      <c r="I35" s="13"/>
      <c r="J35" s="17"/>
      <c r="K35" s="15"/>
      <c r="L35" s="8"/>
      <c r="M35" s="8"/>
      <c r="N35" s="8"/>
      <c r="O35" s="8"/>
      <c r="P35" s="8"/>
      <c r="Q35" s="8"/>
    </row>
    <row r="36" spans="1:17" ht="19.5" customHeight="1" thickBot="1">
      <c r="A36" s="53" t="s">
        <v>11</v>
      </c>
      <c r="B36" s="54" t="s">
        <v>12</v>
      </c>
      <c r="C36" s="55"/>
      <c r="D36" s="71">
        <v>88</v>
      </c>
      <c r="E36" s="58">
        <v>12</v>
      </c>
      <c r="F36" s="58">
        <v>15</v>
      </c>
      <c r="G36" s="58">
        <v>15</v>
      </c>
      <c r="H36" s="59">
        <v>15</v>
      </c>
      <c r="I36" s="49">
        <f>SUM(D36:H36)</f>
        <v>145</v>
      </c>
      <c r="J36" s="56">
        <v>1416.62</v>
      </c>
      <c r="K36" s="57">
        <f t="shared" si="0"/>
        <v>205409.9</v>
      </c>
      <c r="L36" s="8"/>
      <c r="M36" s="8"/>
      <c r="N36" s="8"/>
      <c r="O36" s="8"/>
      <c r="P36" s="8"/>
      <c r="Q36" s="8"/>
    </row>
    <row r="37" spans="1:19" ht="19.5" customHeight="1" thickBot="1">
      <c r="A37" s="23"/>
      <c r="B37" s="24"/>
      <c r="C37" s="25"/>
      <c r="D37" s="26"/>
      <c r="E37" s="26"/>
      <c r="F37" s="26"/>
      <c r="G37" s="26"/>
      <c r="H37" s="26"/>
      <c r="I37" s="26"/>
      <c r="J37" s="26"/>
      <c r="K37" s="73">
        <f>SUM(K5:K36)</f>
        <v>2305125.68</v>
      </c>
      <c r="L37" s="26"/>
      <c r="M37" s="26"/>
      <c r="N37" s="26"/>
      <c r="O37" s="26"/>
      <c r="P37" s="26"/>
      <c r="Q37" s="141" t="s">
        <v>50</v>
      </c>
      <c r="R37" s="142"/>
      <c r="S37" s="28">
        <f>SUM(K6:K36)</f>
        <v>2305125.68</v>
      </c>
    </row>
    <row r="38" spans="1:19" s="20" customFormat="1" ht="29.25" customHeight="1">
      <c r="A38" s="140"/>
      <c r="B38" s="140"/>
      <c r="C38" s="14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0"/>
      <c r="R38" s="8"/>
      <c r="S38" s="8"/>
    </row>
    <row r="39" ht="21" customHeight="1"/>
    <row r="40" spans="2:17" s="67" customFormat="1" ht="39" customHeight="1">
      <c r="B40" s="67" t="s">
        <v>53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4:17" s="67" customFormat="1" ht="21" customHeight="1"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 s="63" customFormat="1" ht="30.75">
      <c r="B42" s="63" t="s">
        <v>45</v>
      </c>
      <c r="C42" s="136">
        <f>SUM(K6,K8:K9,K12:K13,K16,K31:K33)</f>
        <v>1290117.2600000002</v>
      </c>
      <c r="D42" s="136"/>
      <c r="E42" s="136"/>
      <c r="F42" s="136"/>
      <c r="G42" s="136"/>
      <c r="H42" s="65"/>
      <c r="I42" s="64"/>
      <c r="J42" s="64"/>
      <c r="K42" s="64"/>
      <c r="L42" s="64"/>
      <c r="M42" s="64"/>
      <c r="N42" s="64"/>
      <c r="O42" s="64"/>
      <c r="P42" s="64"/>
      <c r="Q42" s="64"/>
    </row>
    <row r="43" spans="2:17" s="63" customFormat="1" ht="30.75">
      <c r="B43" s="63" t="s">
        <v>51</v>
      </c>
      <c r="C43" s="136">
        <f>SUM(K34)</f>
        <v>25510.68</v>
      </c>
      <c r="D43" s="136"/>
      <c r="E43" s="136"/>
      <c r="F43" s="136"/>
      <c r="G43" s="137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2:18" s="63" customFormat="1" ht="30.75">
      <c r="B44" s="63" t="s">
        <v>46</v>
      </c>
      <c r="C44" s="136">
        <f>SUM(K10,K14,K17:K18,K20:K22,K24,K26:K30)</f>
        <v>784087.84</v>
      </c>
      <c r="D44" s="136"/>
      <c r="E44" s="136"/>
      <c r="F44" s="136"/>
      <c r="G44" s="136"/>
      <c r="H44" s="65"/>
      <c r="I44" s="64"/>
      <c r="J44" s="64"/>
      <c r="K44" s="64"/>
      <c r="L44" s="64"/>
      <c r="M44" s="64"/>
      <c r="N44" s="64"/>
      <c r="O44" s="64"/>
      <c r="P44" s="64"/>
      <c r="Q44" s="143"/>
      <c r="R44" s="144"/>
    </row>
    <row r="45" spans="2:17" s="63" customFormat="1" ht="30.75">
      <c r="B45" s="63" t="s">
        <v>49</v>
      </c>
      <c r="C45" s="136">
        <f>SUM(K36)</f>
        <v>205409.9</v>
      </c>
      <c r="D45" s="136"/>
      <c r="E45" s="136"/>
      <c r="F45" s="136"/>
      <c r="G45" s="137"/>
      <c r="H45" s="64"/>
      <c r="I45" s="66"/>
      <c r="J45" s="66"/>
      <c r="K45" s="66"/>
      <c r="L45" s="66"/>
      <c r="M45" s="66"/>
      <c r="N45" s="66"/>
      <c r="O45" s="66"/>
      <c r="P45" s="66"/>
      <c r="Q45" s="64"/>
    </row>
    <row r="46" spans="2:17" s="63" customFormat="1" ht="33.75" customHeight="1">
      <c r="B46" s="63" t="s">
        <v>13</v>
      </c>
      <c r="C46" s="138">
        <f>SUM(C42:G45)</f>
        <v>2305125.68</v>
      </c>
      <c r="D46" s="138"/>
      <c r="E46" s="138"/>
      <c r="F46" s="138"/>
      <c r="G46" s="139"/>
      <c r="H46" s="64"/>
      <c r="I46" s="66"/>
      <c r="J46" s="66"/>
      <c r="K46" s="66"/>
      <c r="L46" s="66"/>
      <c r="M46" s="66"/>
      <c r="N46" s="66"/>
      <c r="O46" s="66"/>
      <c r="P46" s="66"/>
      <c r="Q46" s="64"/>
    </row>
    <row r="47" spans="4:17" s="67" customFormat="1" ht="35.25">
      <c r="D47" s="68"/>
      <c r="E47" s="68"/>
      <c r="F47" s="70"/>
      <c r="G47" s="68"/>
      <c r="H47" s="68"/>
      <c r="I47" s="70"/>
      <c r="J47" s="70"/>
      <c r="K47" s="70"/>
      <c r="L47" s="70"/>
      <c r="M47" s="70"/>
      <c r="N47" s="70"/>
      <c r="O47" s="70"/>
      <c r="P47" s="70"/>
      <c r="Q47" s="68"/>
    </row>
    <row r="48" spans="4:17" s="67" customFormat="1" ht="35.25">
      <c r="D48" s="68"/>
      <c r="E48" s="68"/>
      <c r="F48" s="70"/>
      <c r="G48" s="68"/>
      <c r="H48" s="68"/>
      <c r="I48" s="70"/>
      <c r="J48" s="70"/>
      <c r="K48" s="70"/>
      <c r="L48" s="70"/>
      <c r="M48" s="70"/>
      <c r="N48" s="70"/>
      <c r="O48" s="70"/>
      <c r="P48" s="70"/>
      <c r="Q48" s="68"/>
    </row>
    <row r="49" spans="4:17" s="67" customFormat="1" ht="35.25">
      <c r="D49" s="68"/>
      <c r="E49" s="68"/>
      <c r="F49" s="69"/>
      <c r="G49" s="68"/>
      <c r="H49" s="68"/>
      <c r="I49" s="69"/>
      <c r="J49" s="69"/>
      <c r="K49" s="69"/>
      <c r="L49" s="69"/>
      <c r="M49" s="69"/>
      <c r="N49" s="69"/>
      <c r="O49" s="69"/>
      <c r="P49" s="69"/>
      <c r="Q49" s="68"/>
    </row>
    <row r="50" spans="4:17" s="67" customFormat="1" ht="35.25">
      <c r="D50" s="68"/>
      <c r="E50" s="68"/>
      <c r="F50" s="69"/>
      <c r="G50" s="68"/>
      <c r="H50" s="68"/>
      <c r="I50" s="69"/>
      <c r="J50" s="69"/>
      <c r="K50" s="69"/>
      <c r="L50" s="69"/>
      <c r="M50" s="69"/>
      <c r="N50" s="69"/>
      <c r="O50" s="69"/>
      <c r="P50" s="69"/>
      <c r="Q50" s="68"/>
    </row>
    <row r="51" spans="4:17" s="67" customFormat="1" ht="35.25">
      <c r="D51" s="68"/>
      <c r="E51" s="68"/>
      <c r="F51" s="70"/>
      <c r="G51" s="68"/>
      <c r="H51" s="68"/>
      <c r="I51" s="70"/>
      <c r="J51" s="70"/>
      <c r="K51" s="70"/>
      <c r="L51" s="70"/>
      <c r="M51" s="70"/>
      <c r="N51" s="70"/>
      <c r="O51" s="70"/>
      <c r="P51" s="70"/>
      <c r="Q51" s="68"/>
    </row>
    <row r="52" spans="6:16" ht="12.75">
      <c r="F52" s="21"/>
      <c r="I52" s="21"/>
      <c r="J52" s="21"/>
      <c r="K52" s="21"/>
      <c r="L52" s="21"/>
      <c r="M52" s="21"/>
      <c r="N52" s="21"/>
      <c r="O52" s="21"/>
      <c r="P52" s="21"/>
    </row>
    <row r="53" spans="6:16" ht="12.75">
      <c r="F53" s="21"/>
      <c r="I53" s="21"/>
      <c r="J53" s="21"/>
      <c r="K53" s="21"/>
      <c r="L53" s="21"/>
      <c r="M53" s="21"/>
      <c r="N53" s="21"/>
      <c r="O53" s="21"/>
      <c r="P53" s="21"/>
    </row>
    <row r="54" spans="6:16" ht="12.75">
      <c r="F54" s="21"/>
      <c r="I54" s="21"/>
      <c r="J54" s="21"/>
      <c r="K54" s="21"/>
      <c r="L54" s="21"/>
      <c r="M54" s="21"/>
      <c r="N54" s="21"/>
      <c r="O54" s="21"/>
      <c r="P54" s="21"/>
    </row>
    <row r="55" spans="6:16" ht="12.75">
      <c r="F55" s="21"/>
      <c r="I55" s="21"/>
      <c r="J55" s="21"/>
      <c r="K55" s="21"/>
      <c r="L55" s="21"/>
      <c r="M55" s="21"/>
      <c r="N55" s="21"/>
      <c r="O55" s="21"/>
      <c r="P55" s="21"/>
    </row>
    <row r="56" spans="6:16" ht="12.75">
      <c r="F56" s="21"/>
      <c r="I56" s="21"/>
      <c r="J56" s="21"/>
      <c r="K56" s="21"/>
      <c r="L56" s="21"/>
      <c r="M56" s="21"/>
      <c r="N56" s="21"/>
      <c r="O56" s="21"/>
      <c r="P56" s="21"/>
    </row>
    <row r="57" spans="6:16" ht="12.75">
      <c r="F57" s="21"/>
      <c r="I57" s="21"/>
      <c r="J57" s="21"/>
      <c r="K57" s="21"/>
      <c r="L57" s="21"/>
      <c r="M57" s="21"/>
      <c r="N57" s="21"/>
      <c r="O57" s="21"/>
      <c r="P57" s="21"/>
    </row>
    <row r="58" spans="6:16" ht="13.5">
      <c r="F58" s="22"/>
      <c r="I58" s="22"/>
      <c r="J58" s="22"/>
      <c r="K58" s="22"/>
      <c r="L58" s="22"/>
      <c r="M58" s="22"/>
      <c r="N58" s="22"/>
      <c r="O58" s="22"/>
      <c r="P58" s="22"/>
    </row>
    <row r="59" spans="6:16" ht="13.5">
      <c r="F59" s="22"/>
      <c r="I59" s="22"/>
      <c r="J59" s="22"/>
      <c r="K59" s="22"/>
      <c r="L59" s="22"/>
      <c r="M59" s="22"/>
      <c r="N59" s="22"/>
      <c r="O59" s="22"/>
      <c r="P59" s="22"/>
    </row>
    <row r="60" spans="6:16" ht="12.75">
      <c r="F60" s="21"/>
      <c r="I60" s="21"/>
      <c r="J60" s="21"/>
      <c r="K60" s="21"/>
      <c r="L60" s="21"/>
      <c r="M60" s="21"/>
      <c r="N60" s="21"/>
      <c r="O60" s="21"/>
      <c r="P60" s="21"/>
    </row>
    <row r="61" spans="6:16" ht="12.75">
      <c r="F61" s="21"/>
      <c r="I61" s="21"/>
      <c r="J61" s="21"/>
      <c r="K61" s="21"/>
      <c r="L61" s="21"/>
      <c r="M61" s="21"/>
      <c r="N61" s="21"/>
      <c r="O61" s="21"/>
      <c r="P61" s="21"/>
    </row>
    <row r="62" spans="6:16" ht="12.75">
      <c r="F62" s="21"/>
      <c r="I62" s="21"/>
      <c r="J62" s="21"/>
      <c r="K62" s="21"/>
      <c r="L62" s="21"/>
      <c r="M62" s="21"/>
      <c r="N62" s="21"/>
      <c r="O62" s="21"/>
      <c r="P62" s="21"/>
    </row>
    <row r="63" spans="6:16" ht="12.75">
      <c r="F63" s="21"/>
      <c r="I63" s="21"/>
      <c r="J63" s="21"/>
      <c r="K63" s="21"/>
      <c r="L63" s="21"/>
      <c r="M63" s="21"/>
      <c r="N63" s="21"/>
      <c r="O63" s="21"/>
      <c r="P63" s="21"/>
    </row>
    <row r="64" spans="6:16" ht="13.5">
      <c r="F64" s="22"/>
      <c r="I64" s="22"/>
      <c r="J64" s="22"/>
      <c r="K64" s="22"/>
      <c r="L64" s="22"/>
      <c r="M64" s="22"/>
      <c r="N64" s="22"/>
      <c r="O64" s="22"/>
      <c r="P64" s="22"/>
    </row>
    <row r="65" spans="6:16" ht="13.5">
      <c r="F65" s="22"/>
      <c r="I65" s="22"/>
      <c r="J65" s="22"/>
      <c r="K65" s="22"/>
      <c r="L65" s="22"/>
      <c r="M65" s="22"/>
      <c r="N65" s="22"/>
      <c r="O65" s="22"/>
      <c r="P65" s="22"/>
    </row>
    <row r="66" spans="6:16" ht="12.75">
      <c r="F66" s="21"/>
      <c r="I66" s="21"/>
      <c r="J66" s="21"/>
      <c r="K66" s="21"/>
      <c r="L66" s="21"/>
      <c r="M66" s="21"/>
      <c r="N66" s="21"/>
      <c r="O66" s="21"/>
      <c r="P66" s="21"/>
    </row>
    <row r="67" spans="6:16" ht="12.75">
      <c r="F67" s="21"/>
      <c r="I67" s="21"/>
      <c r="J67" s="21"/>
      <c r="K67" s="21"/>
      <c r="L67" s="21"/>
      <c r="M67" s="21"/>
      <c r="N67" s="21"/>
      <c r="O67" s="21"/>
      <c r="P67" s="21"/>
    </row>
    <row r="68" spans="6:16" ht="12.75">
      <c r="F68" s="21"/>
      <c r="I68" s="21"/>
      <c r="J68" s="21"/>
      <c r="K68" s="21"/>
      <c r="L68" s="21"/>
      <c r="M68" s="21"/>
      <c r="N68" s="21"/>
      <c r="O68" s="21"/>
      <c r="P68" s="21"/>
    </row>
    <row r="69" spans="6:16" ht="12.75">
      <c r="F69" s="21"/>
      <c r="I69" s="21"/>
      <c r="J69" s="21"/>
      <c r="K69" s="21"/>
      <c r="L69" s="21"/>
      <c r="M69" s="21"/>
      <c r="N69" s="21"/>
      <c r="O69" s="21"/>
      <c r="P69" s="21"/>
    </row>
    <row r="70" spans="6:16" ht="13.5">
      <c r="F70" s="22"/>
      <c r="I70" s="22"/>
      <c r="J70" s="22"/>
      <c r="K70" s="22"/>
      <c r="L70" s="22"/>
      <c r="M70" s="22"/>
      <c r="N70" s="22"/>
      <c r="O70" s="22"/>
      <c r="P70" s="22"/>
    </row>
    <row r="71" spans="6:16" ht="13.5">
      <c r="F71" s="22"/>
      <c r="I71" s="22"/>
      <c r="J71" s="22"/>
      <c r="K71" s="22"/>
      <c r="L71" s="22"/>
      <c r="M71" s="22"/>
      <c r="N71" s="22"/>
      <c r="O71" s="22"/>
      <c r="P71" s="22"/>
    </row>
    <row r="72" spans="6:16" ht="12.75">
      <c r="F72" s="21"/>
      <c r="I72" s="21"/>
      <c r="J72" s="21"/>
      <c r="K72" s="21"/>
      <c r="L72" s="21"/>
      <c r="M72" s="21"/>
      <c r="N72" s="21"/>
      <c r="O72" s="21"/>
      <c r="P72" s="21"/>
    </row>
    <row r="73" spans="6:16" ht="12.75">
      <c r="F73" s="21"/>
      <c r="I73" s="21"/>
      <c r="J73" s="21"/>
      <c r="K73" s="21"/>
      <c r="L73" s="21"/>
      <c r="M73" s="21"/>
      <c r="N73" s="21"/>
      <c r="O73" s="21"/>
      <c r="P73" s="21"/>
    </row>
    <row r="74" spans="6:16" ht="13.5">
      <c r="F74" s="22"/>
      <c r="I74" s="22"/>
      <c r="J74" s="22"/>
      <c r="K74" s="22"/>
      <c r="L74" s="22"/>
      <c r="M74" s="22"/>
      <c r="N74" s="22"/>
      <c r="O74" s="22"/>
      <c r="P74" s="22"/>
    </row>
    <row r="75" spans="6:16" ht="13.5">
      <c r="F75" s="22"/>
      <c r="I75" s="22"/>
      <c r="J75" s="22"/>
      <c r="K75" s="22"/>
      <c r="L75" s="22"/>
      <c r="M75" s="22"/>
      <c r="N75" s="22"/>
      <c r="O75" s="22"/>
      <c r="P75" s="22"/>
    </row>
    <row r="76" spans="6:16" ht="12.75">
      <c r="F76" s="21"/>
      <c r="I76" s="21"/>
      <c r="J76" s="21"/>
      <c r="K76" s="21"/>
      <c r="L76" s="21"/>
      <c r="M76" s="21"/>
      <c r="N76" s="21"/>
      <c r="O76" s="21"/>
      <c r="P76" s="21"/>
    </row>
    <row r="77" spans="6:16" ht="12.75">
      <c r="F77" s="21"/>
      <c r="I77" s="21"/>
      <c r="J77" s="21"/>
      <c r="K77" s="21"/>
      <c r="L77" s="21"/>
      <c r="M77" s="21"/>
      <c r="N77" s="21"/>
      <c r="O77" s="21"/>
      <c r="P77" s="21"/>
    </row>
    <row r="78" spans="6:16" ht="12.75">
      <c r="F78" s="21"/>
      <c r="I78" s="21"/>
      <c r="J78" s="21"/>
      <c r="K78" s="21"/>
      <c r="L78" s="21"/>
      <c r="M78" s="21"/>
      <c r="N78" s="21"/>
      <c r="O78" s="21"/>
      <c r="P78" s="21"/>
    </row>
    <row r="79" spans="6:16" ht="12.75">
      <c r="F79" s="21"/>
      <c r="I79" s="21"/>
      <c r="J79" s="21"/>
      <c r="K79" s="21"/>
      <c r="L79" s="21"/>
      <c r="M79" s="21"/>
      <c r="N79" s="21"/>
      <c r="O79" s="21"/>
      <c r="P79" s="21"/>
    </row>
    <row r="80" spans="6:16" ht="12.75">
      <c r="F80" s="21"/>
      <c r="I80" s="21"/>
      <c r="J80" s="21"/>
      <c r="K80" s="21"/>
      <c r="L80" s="21"/>
      <c r="M80" s="21"/>
      <c r="N80" s="21"/>
      <c r="O80" s="21"/>
      <c r="P80" s="21"/>
    </row>
    <row r="81" spans="6:16" ht="12.75">
      <c r="F81" s="21"/>
      <c r="I81" s="21"/>
      <c r="J81" s="21"/>
      <c r="K81" s="21"/>
      <c r="L81" s="21"/>
      <c r="M81" s="21"/>
      <c r="N81" s="21"/>
      <c r="O81" s="21"/>
      <c r="P81" s="21"/>
    </row>
    <row r="82" spans="6:16" ht="12.75">
      <c r="F82" s="21"/>
      <c r="I82" s="21"/>
      <c r="J82" s="21"/>
      <c r="K82" s="21"/>
      <c r="L82" s="21"/>
      <c r="M82" s="21"/>
      <c r="N82" s="21"/>
      <c r="O82" s="21"/>
      <c r="P82" s="21"/>
    </row>
    <row r="83" spans="6:16" ht="12.75">
      <c r="F83" s="21"/>
      <c r="I83" s="21"/>
      <c r="J83" s="21"/>
      <c r="K83" s="21"/>
      <c r="L83" s="21"/>
      <c r="M83" s="21"/>
      <c r="N83" s="21"/>
      <c r="O83" s="21"/>
      <c r="P83" s="21"/>
    </row>
    <row r="84" spans="6:16" ht="12.75">
      <c r="F84" s="21"/>
      <c r="I84" s="21"/>
      <c r="J84" s="21"/>
      <c r="K84" s="21"/>
      <c r="L84" s="21"/>
      <c r="M84" s="21"/>
      <c r="N84" s="21"/>
      <c r="O84" s="21"/>
      <c r="P84" s="21"/>
    </row>
    <row r="85" spans="6:16" ht="12.75">
      <c r="F85" s="21"/>
      <c r="I85" s="21"/>
      <c r="J85" s="21"/>
      <c r="K85" s="21"/>
      <c r="L85" s="21"/>
      <c r="M85" s="21"/>
      <c r="N85" s="21"/>
      <c r="O85" s="21"/>
      <c r="P85" s="21"/>
    </row>
  </sheetData>
  <sheetProtection/>
  <mergeCells count="14">
    <mergeCell ref="A1:S1"/>
    <mergeCell ref="A3:A4"/>
    <mergeCell ref="B3:B4"/>
    <mergeCell ref="C3:C4"/>
    <mergeCell ref="I3:I4"/>
    <mergeCell ref="D3:D4"/>
    <mergeCell ref="C45:G45"/>
    <mergeCell ref="C46:G46"/>
    <mergeCell ref="A38:C38"/>
    <mergeCell ref="Q37:R37"/>
    <mergeCell ref="C42:G42"/>
    <mergeCell ref="C44:G44"/>
    <mergeCell ref="C43:G43"/>
    <mergeCell ref="Q44:R4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38"/>
  <sheetViews>
    <sheetView tabSelected="1" zoomScale="95" zoomScaleNormal="95" zoomScalePageLayoutView="67" workbookViewId="0" topLeftCell="A1">
      <pane ySplit="9" topLeftCell="A10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6.375" style="0" customWidth="1"/>
    <col min="2" max="2" width="23.125" style="0" customWidth="1"/>
    <col min="3" max="3" width="11.875" style="0" customWidth="1"/>
    <col min="4" max="4" width="12.75390625" style="0" customWidth="1"/>
    <col min="5" max="5" width="13.125" style="0" customWidth="1"/>
    <col min="6" max="6" width="20.00390625" style="0" customWidth="1"/>
    <col min="7" max="7" width="15.375" style="0" customWidth="1"/>
    <col min="8" max="8" width="10.75390625" style="0" customWidth="1"/>
    <col min="9" max="9" width="13.00390625" style="0" customWidth="1"/>
    <col min="10" max="10" width="14.875" style="0" customWidth="1"/>
    <col min="11" max="11" width="12.00390625" style="0" customWidth="1"/>
    <col min="12" max="12" width="13.875" style="0" customWidth="1"/>
    <col min="13" max="13" width="20.375" style="0" customWidth="1"/>
    <col min="14" max="14" width="14.625" style="0" bestFit="1" customWidth="1"/>
  </cols>
  <sheetData>
    <row r="1" spans="1:13" ht="12.75">
      <c r="A1" s="80"/>
      <c r="B1" s="81"/>
      <c r="C1" s="81"/>
      <c r="D1" s="81"/>
      <c r="E1" s="81"/>
      <c r="F1" s="81"/>
      <c r="G1" s="82"/>
      <c r="H1" s="83"/>
      <c r="I1" s="83"/>
      <c r="J1" s="83"/>
      <c r="K1" s="83" t="s">
        <v>114</v>
      </c>
      <c r="L1" s="155">
        <v>13058</v>
      </c>
      <c r="M1" s="84"/>
    </row>
    <row r="2" spans="1:13" ht="12.75">
      <c r="A2" s="80"/>
      <c r="B2" s="81"/>
      <c r="C2" s="81"/>
      <c r="D2" s="81"/>
      <c r="E2" s="81"/>
      <c r="F2" s="81"/>
      <c r="G2" s="82"/>
      <c r="H2" s="83"/>
      <c r="I2" s="83"/>
      <c r="J2" s="85"/>
      <c r="K2" s="83" t="s">
        <v>115</v>
      </c>
      <c r="L2" s="86"/>
      <c r="M2" s="84"/>
    </row>
    <row r="3" spans="1:13" ht="12.75">
      <c r="A3" s="80"/>
      <c r="B3" s="81"/>
      <c r="C3" s="81"/>
      <c r="D3" s="81"/>
      <c r="E3" s="81"/>
      <c r="F3" s="81"/>
      <c r="G3" s="82"/>
      <c r="H3" s="83"/>
      <c r="I3" s="85"/>
      <c r="J3" s="85"/>
      <c r="K3" s="86"/>
      <c r="L3" s="86"/>
      <c r="M3" s="84"/>
    </row>
    <row r="4" spans="1:13" ht="15">
      <c r="A4" s="154" t="s">
        <v>67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8.75" customHeight="1">
      <c r="A5" s="154" t="s">
        <v>111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2.75">
      <c r="A7" s="80"/>
      <c r="B7" s="88"/>
      <c r="C7" s="88"/>
      <c r="D7" s="88"/>
      <c r="E7" s="88"/>
      <c r="F7" s="88"/>
      <c r="G7" s="89"/>
      <c r="H7" s="90"/>
      <c r="I7" s="82"/>
      <c r="J7" s="82"/>
      <c r="K7" s="82"/>
      <c r="L7" s="82"/>
      <c r="M7" s="84"/>
    </row>
    <row r="8" spans="1:13" ht="63" customHeight="1">
      <c r="A8" s="77" t="s">
        <v>32</v>
      </c>
      <c r="B8" s="77" t="s">
        <v>17</v>
      </c>
      <c r="C8" s="77" t="s">
        <v>93</v>
      </c>
      <c r="D8" s="77" t="s">
        <v>18</v>
      </c>
      <c r="E8" s="78" t="s">
        <v>65</v>
      </c>
      <c r="F8" s="78" t="s">
        <v>68</v>
      </c>
      <c r="G8" s="133" t="s">
        <v>112</v>
      </c>
      <c r="H8" s="79" t="s">
        <v>66</v>
      </c>
      <c r="I8" s="77" t="s">
        <v>113</v>
      </c>
      <c r="J8" s="77" t="s">
        <v>108</v>
      </c>
      <c r="K8" s="91" t="s">
        <v>63</v>
      </c>
      <c r="L8" s="78" t="s">
        <v>69</v>
      </c>
      <c r="M8" s="77" t="s">
        <v>64</v>
      </c>
    </row>
    <row r="9" spans="1:13" ht="12.75">
      <c r="A9" s="92" t="s">
        <v>94</v>
      </c>
      <c r="B9" s="92">
        <v>2</v>
      </c>
      <c r="C9" s="92" t="s">
        <v>95</v>
      </c>
      <c r="D9" s="92" t="s">
        <v>96</v>
      </c>
      <c r="E9" s="93" t="s">
        <v>97</v>
      </c>
      <c r="F9" s="93" t="s">
        <v>98</v>
      </c>
      <c r="G9" s="134" t="s">
        <v>99</v>
      </c>
      <c r="H9" s="92" t="s">
        <v>100</v>
      </c>
      <c r="I9" s="94" t="s">
        <v>101</v>
      </c>
      <c r="J9" s="94" t="s">
        <v>102</v>
      </c>
      <c r="K9" s="95" t="s">
        <v>103</v>
      </c>
      <c r="L9" s="96" t="s">
        <v>105</v>
      </c>
      <c r="M9" s="97" t="s">
        <v>104</v>
      </c>
    </row>
    <row r="10" spans="1:13" ht="52.5" customHeight="1">
      <c r="A10" s="98" t="s">
        <v>1</v>
      </c>
      <c r="B10" s="99" t="s">
        <v>72</v>
      </c>
      <c r="C10" s="100">
        <v>80120</v>
      </c>
      <c r="D10" s="101" t="s">
        <v>25</v>
      </c>
      <c r="E10" s="102">
        <v>72000</v>
      </c>
      <c r="F10" s="102">
        <v>57090.42</v>
      </c>
      <c r="G10" s="135">
        <v>79</v>
      </c>
      <c r="H10" s="103">
        <v>82.62</v>
      </c>
      <c r="I10" s="104">
        <f aca="true" t="shared" si="0" ref="I10:I26">G10*H10</f>
        <v>6526.9800000000005</v>
      </c>
      <c r="J10" s="104">
        <v>0</v>
      </c>
      <c r="K10" s="105">
        <f aca="true" t="shared" si="1" ref="K10:K26">G10*H10</f>
        <v>6526.9800000000005</v>
      </c>
      <c r="L10" s="106">
        <f aca="true" t="shared" si="2" ref="L10:L26">F10+K10</f>
        <v>63617.4</v>
      </c>
      <c r="M10" s="107"/>
    </row>
    <row r="11" spans="1:14" ht="39.75" customHeight="1">
      <c r="A11" s="98" t="s">
        <v>2</v>
      </c>
      <c r="B11" s="99" t="s">
        <v>73</v>
      </c>
      <c r="C11" s="100">
        <v>80120</v>
      </c>
      <c r="D11" s="101" t="s">
        <v>25</v>
      </c>
      <c r="E11" s="102">
        <v>124320</v>
      </c>
      <c r="F11" s="102">
        <v>88375.24</v>
      </c>
      <c r="G11" s="135">
        <v>131</v>
      </c>
      <c r="H11" s="103">
        <v>78.07</v>
      </c>
      <c r="I11" s="104">
        <f t="shared" si="0"/>
        <v>10227.169999999998</v>
      </c>
      <c r="J11" s="104">
        <v>0</v>
      </c>
      <c r="K11" s="105">
        <f t="shared" si="1"/>
        <v>10227.169999999998</v>
      </c>
      <c r="L11" s="106">
        <f t="shared" si="2"/>
        <v>98602.41</v>
      </c>
      <c r="M11" s="108"/>
      <c r="N11" s="76"/>
    </row>
    <row r="12" spans="1:13" ht="64.5" customHeight="1">
      <c r="A12" s="98" t="s">
        <v>3</v>
      </c>
      <c r="B12" s="99" t="s">
        <v>74</v>
      </c>
      <c r="C12" s="100">
        <v>80130</v>
      </c>
      <c r="D12" s="101" t="s">
        <v>25</v>
      </c>
      <c r="E12" s="102">
        <v>134300</v>
      </c>
      <c r="F12" s="102">
        <v>81908.85</v>
      </c>
      <c r="G12" s="135">
        <v>57</v>
      </c>
      <c r="H12" s="103">
        <v>103.03</v>
      </c>
      <c r="I12" s="104">
        <f t="shared" si="0"/>
        <v>5872.71</v>
      </c>
      <c r="J12" s="104">
        <v>0</v>
      </c>
      <c r="K12" s="105">
        <f t="shared" si="1"/>
        <v>5872.71</v>
      </c>
      <c r="L12" s="106">
        <f t="shared" si="2"/>
        <v>87781.56000000001</v>
      </c>
      <c r="M12" s="107"/>
    </row>
    <row r="13" spans="1:14" ht="57" customHeight="1">
      <c r="A13" s="98" t="s">
        <v>5</v>
      </c>
      <c r="B13" s="99" t="s">
        <v>75</v>
      </c>
      <c r="C13" s="100">
        <v>80120</v>
      </c>
      <c r="D13" s="101" t="s">
        <v>25</v>
      </c>
      <c r="E13" s="102">
        <v>44400</v>
      </c>
      <c r="F13" s="102">
        <v>34038.52</v>
      </c>
      <c r="G13" s="135">
        <v>35</v>
      </c>
      <c r="H13" s="103">
        <v>78.07</v>
      </c>
      <c r="I13" s="104">
        <f t="shared" si="0"/>
        <v>2732.45</v>
      </c>
      <c r="J13" s="104">
        <v>0</v>
      </c>
      <c r="K13" s="105">
        <f t="shared" si="1"/>
        <v>2732.45</v>
      </c>
      <c r="L13" s="106">
        <f t="shared" si="2"/>
        <v>36770.969999999994</v>
      </c>
      <c r="M13" s="108"/>
      <c r="N13" s="76"/>
    </row>
    <row r="14" spans="1:13" ht="42" customHeight="1">
      <c r="A14" s="98" t="s">
        <v>34</v>
      </c>
      <c r="B14" s="99" t="s">
        <v>85</v>
      </c>
      <c r="C14" s="100">
        <v>80120</v>
      </c>
      <c r="D14" s="101" t="s">
        <v>25</v>
      </c>
      <c r="E14" s="102">
        <v>37200</v>
      </c>
      <c r="F14" s="102">
        <v>19498.32</v>
      </c>
      <c r="G14" s="135">
        <v>20</v>
      </c>
      <c r="H14" s="103">
        <v>82.62</v>
      </c>
      <c r="I14" s="104">
        <f t="shared" si="0"/>
        <v>1652.4</v>
      </c>
      <c r="J14" s="104">
        <v>0</v>
      </c>
      <c r="K14" s="105">
        <f t="shared" si="1"/>
        <v>1652.4</v>
      </c>
      <c r="L14" s="106">
        <f t="shared" si="2"/>
        <v>21150.72</v>
      </c>
      <c r="M14" s="107"/>
    </row>
    <row r="15" spans="1:13" ht="51" customHeight="1">
      <c r="A15" s="98" t="s">
        <v>41</v>
      </c>
      <c r="B15" s="99" t="s">
        <v>76</v>
      </c>
      <c r="C15" s="100">
        <v>80130</v>
      </c>
      <c r="D15" s="101" t="s">
        <v>25</v>
      </c>
      <c r="E15" s="102">
        <v>75040</v>
      </c>
      <c r="F15" s="102">
        <v>32394.45</v>
      </c>
      <c r="G15" s="135">
        <v>24</v>
      </c>
      <c r="H15" s="103">
        <v>103.03</v>
      </c>
      <c r="I15" s="104">
        <f t="shared" si="0"/>
        <v>2472.7200000000003</v>
      </c>
      <c r="J15" s="104">
        <v>0</v>
      </c>
      <c r="K15" s="105">
        <f t="shared" si="1"/>
        <v>2472.7200000000003</v>
      </c>
      <c r="L15" s="106">
        <f t="shared" si="2"/>
        <v>34867.17</v>
      </c>
      <c r="M15" s="107"/>
    </row>
    <row r="16" spans="1:13" ht="41.25" customHeight="1">
      <c r="A16" s="98" t="s">
        <v>42</v>
      </c>
      <c r="B16" s="99" t="s">
        <v>77</v>
      </c>
      <c r="C16" s="100">
        <v>80120</v>
      </c>
      <c r="D16" s="101" t="s">
        <v>70</v>
      </c>
      <c r="E16" s="102">
        <v>245200</v>
      </c>
      <c r="F16" s="102">
        <v>218947.05</v>
      </c>
      <c r="G16" s="135">
        <v>48</v>
      </c>
      <c r="H16" s="103">
        <v>386.15</v>
      </c>
      <c r="I16" s="104">
        <f t="shared" si="0"/>
        <v>18535.199999999997</v>
      </c>
      <c r="J16" s="104">
        <v>0</v>
      </c>
      <c r="K16" s="105">
        <f t="shared" si="1"/>
        <v>18535.199999999997</v>
      </c>
      <c r="L16" s="106">
        <f t="shared" si="2"/>
        <v>237482.25</v>
      </c>
      <c r="M16" s="108"/>
    </row>
    <row r="17" spans="1:13" ht="41.25" customHeight="1">
      <c r="A17" s="98" t="s">
        <v>43</v>
      </c>
      <c r="B17" s="109" t="s">
        <v>78</v>
      </c>
      <c r="C17" s="110">
        <v>80130</v>
      </c>
      <c r="D17" s="111" t="s">
        <v>26</v>
      </c>
      <c r="E17" s="102">
        <v>68800</v>
      </c>
      <c r="F17" s="102">
        <v>51102.88</v>
      </c>
      <c r="G17" s="135">
        <v>42</v>
      </c>
      <c r="H17" s="112">
        <v>103.03</v>
      </c>
      <c r="I17" s="104">
        <f t="shared" si="0"/>
        <v>4327.26</v>
      </c>
      <c r="J17" s="104">
        <v>0</v>
      </c>
      <c r="K17" s="105">
        <f t="shared" si="1"/>
        <v>4327.26</v>
      </c>
      <c r="L17" s="106">
        <f t="shared" si="2"/>
        <v>55430.14</v>
      </c>
      <c r="M17" s="107"/>
    </row>
    <row r="18" spans="1:13" ht="42" customHeight="1">
      <c r="A18" s="98" t="s">
        <v>44</v>
      </c>
      <c r="B18" s="99" t="s">
        <v>79</v>
      </c>
      <c r="C18" s="100">
        <v>80120</v>
      </c>
      <c r="D18" s="101" t="s">
        <v>70</v>
      </c>
      <c r="E18" s="102">
        <v>658560</v>
      </c>
      <c r="F18" s="102">
        <v>587720.3</v>
      </c>
      <c r="G18" s="135">
        <v>129</v>
      </c>
      <c r="H18" s="103">
        <v>386.15</v>
      </c>
      <c r="I18" s="104">
        <f t="shared" si="0"/>
        <v>49813.35</v>
      </c>
      <c r="J18" s="104">
        <v>0</v>
      </c>
      <c r="K18" s="105">
        <f t="shared" si="1"/>
        <v>49813.35</v>
      </c>
      <c r="L18" s="106">
        <f t="shared" si="2"/>
        <v>637533.65</v>
      </c>
      <c r="M18" s="108"/>
    </row>
    <row r="19" spans="1:14" ht="41.25" customHeight="1">
      <c r="A19" s="98" t="s">
        <v>82</v>
      </c>
      <c r="B19" s="99" t="s">
        <v>80</v>
      </c>
      <c r="C19" s="100">
        <v>80120</v>
      </c>
      <c r="D19" s="101" t="s">
        <v>26</v>
      </c>
      <c r="E19" s="102">
        <v>215360</v>
      </c>
      <c r="F19" s="102">
        <v>177921.53</v>
      </c>
      <c r="G19" s="135">
        <v>218</v>
      </c>
      <c r="H19" s="103">
        <v>78.07</v>
      </c>
      <c r="I19" s="104">
        <f t="shared" si="0"/>
        <v>17019.26</v>
      </c>
      <c r="J19" s="104">
        <v>0</v>
      </c>
      <c r="K19" s="105">
        <f t="shared" si="1"/>
        <v>17019.26</v>
      </c>
      <c r="L19" s="106">
        <f t="shared" si="2"/>
        <v>194940.79</v>
      </c>
      <c r="M19" s="108"/>
      <c r="N19" s="76"/>
    </row>
    <row r="20" spans="1:13" ht="51" customHeight="1">
      <c r="A20" s="98" t="s">
        <v>83</v>
      </c>
      <c r="B20" s="113" t="s">
        <v>81</v>
      </c>
      <c r="C20" s="100">
        <v>80120</v>
      </c>
      <c r="D20" s="101" t="s">
        <v>26</v>
      </c>
      <c r="E20" s="102">
        <v>208800</v>
      </c>
      <c r="F20" s="102">
        <v>130209.12</v>
      </c>
      <c r="G20" s="135">
        <v>134</v>
      </c>
      <c r="H20" s="103">
        <v>82.62</v>
      </c>
      <c r="I20" s="104">
        <f t="shared" si="0"/>
        <v>11071.08</v>
      </c>
      <c r="J20" s="104">
        <v>0</v>
      </c>
      <c r="K20" s="105">
        <f t="shared" si="1"/>
        <v>11071.08</v>
      </c>
      <c r="L20" s="106">
        <f t="shared" si="2"/>
        <v>141280.19999999998</v>
      </c>
      <c r="M20" s="107"/>
    </row>
    <row r="21" spans="1:14" ht="42" customHeight="1">
      <c r="A21" s="98" t="s">
        <v>90</v>
      </c>
      <c r="B21" s="109" t="s">
        <v>88</v>
      </c>
      <c r="C21" s="110">
        <v>80130</v>
      </c>
      <c r="D21" s="111" t="s">
        <v>70</v>
      </c>
      <c r="E21" s="102">
        <v>505800</v>
      </c>
      <c r="F21" s="102">
        <v>439938.54</v>
      </c>
      <c r="G21" s="135">
        <v>149</v>
      </c>
      <c r="H21" s="112">
        <v>285.86</v>
      </c>
      <c r="I21" s="104">
        <f t="shared" si="0"/>
        <v>42593.14</v>
      </c>
      <c r="J21" s="104">
        <v>0</v>
      </c>
      <c r="K21" s="105">
        <f t="shared" si="1"/>
        <v>42593.14</v>
      </c>
      <c r="L21" s="106">
        <f t="shared" si="2"/>
        <v>482531.68</v>
      </c>
      <c r="M21" s="108"/>
      <c r="N21" s="76"/>
    </row>
    <row r="22" spans="1:13" ht="42" customHeight="1">
      <c r="A22" s="98" t="s">
        <v>91</v>
      </c>
      <c r="B22" s="113" t="s">
        <v>89</v>
      </c>
      <c r="C22" s="107">
        <v>80130</v>
      </c>
      <c r="D22" s="98" t="s">
        <v>26</v>
      </c>
      <c r="E22" s="102">
        <v>147000</v>
      </c>
      <c r="F22" s="102">
        <v>113023.91</v>
      </c>
      <c r="G22" s="135">
        <v>89</v>
      </c>
      <c r="H22" s="132">
        <v>103.03</v>
      </c>
      <c r="I22" s="104">
        <f t="shared" si="0"/>
        <v>9169.67</v>
      </c>
      <c r="J22" s="104">
        <v>0</v>
      </c>
      <c r="K22" s="105">
        <f t="shared" si="1"/>
        <v>9169.67</v>
      </c>
      <c r="L22" s="106">
        <f t="shared" si="2"/>
        <v>122193.58</v>
      </c>
      <c r="M22" s="107"/>
    </row>
    <row r="23" spans="1:13" ht="42" customHeight="1">
      <c r="A23" s="98"/>
      <c r="B23" s="113" t="s">
        <v>110</v>
      </c>
      <c r="C23" s="100">
        <v>80130</v>
      </c>
      <c r="D23" s="101" t="s">
        <v>26</v>
      </c>
      <c r="E23" s="102">
        <v>60000</v>
      </c>
      <c r="F23" s="102">
        <v>31939.3</v>
      </c>
      <c r="G23" s="135">
        <v>117</v>
      </c>
      <c r="H23" s="103">
        <v>103.03</v>
      </c>
      <c r="I23" s="104">
        <f t="shared" si="0"/>
        <v>12054.51</v>
      </c>
      <c r="J23" s="104">
        <v>0</v>
      </c>
      <c r="K23" s="105">
        <f t="shared" si="1"/>
        <v>12054.51</v>
      </c>
      <c r="L23" s="106">
        <f t="shared" si="2"/>
        <v>43993.81</v>
      </c>
      <c r="M23" s="107"/>
    </row>
    <row r="24" spans="1:14" ht="66" customHeight="1">
      <c r="A24" s="98" t="s">
        <v>86</v>
      </c>
      <c r="B24" s="99" t="s">
        <v>109</v>
      </c>
      <c r="C24" s="100">
        <v>80120</v>
      </c>
      <c r="D24" s="101" t="s">
        <v>26</v>
      </c>
      <c r="E24" s="102">
        <v>17760</v>
      </c>
      <c r="F24" s="102">
        <v>2498.24</v>
      </c>
      <c r="G24" s="135">
        <v>0</v>
      </c>
      <c r="H24" s="103">
        <v>78.07</v>
      </c>
      <c r="I24" s="104">
        <f t="shared" si="0"/>
        <v>0</v>
      </c>
      <c r="J24" s="104">
        <v>0</v>
      </c>
      <c r="K24" s="105">
        <f t="shared" si="1"/>
        <v>0</v>
      </c>
      <c r="L24" s="106">
        <f t="shared" si="2"/>
        <v>2498.24</v>
      </c>
      <c r="M24" s="108"/>
      <c r="N24" s="76"/>
    </row>
    <row r="25" spans="1:14" ht="66" customHeight="1">
      <c r="A25" s="98" t="s">
        <v>87</v>
      </c>
      <c r="B25" s="113" t="s">
        <v>107</v>
      </c>
      <c r="C25" s="100">
        <v>80130</v>
      </c>
      <c r="D25" s="101" t="s">
        <v>70</v>
      </c>
      <c r="E25" s="102">
        <v>199440</v>
      </c>
      <c r="F25" s="102">
        <v>154078.54</v>
      </c>
      <c r="G25" s="135">
        <v>72</v>
      </c>
      <c r="H25" s="103">
        <v>285.86</v>
      </c>
      <c r="I25" s="104">
        <f t="shared" si="0"/>
        <v>20581.920000000002</v>
      </c>
      <c r="J25" s="104">
        <v>0</v>
      </c>
      <c r="K25" s="105">
        <f t="shared" si="1"/>
        <v>20581.920000000002</v>
      </c>
      <c r="L25" s="106">
        <f t="shared" si="2"/>
        <v>174660.46000000002</v>
      </c>
      <c r="M25" s="108"/>
      <c r="N25" s="76"/>
    </row>
    <row r="26" spans="1:13" ht="74.25" customHeight="1">
      <c r="A26" s="98" t="s">
        <v>92</v>
      </c>
      <c r="B26" s="114" t="s">
        <v>84</v>
      </c>
      <c r="C26" s="110">
        <v>85419</v>
      </c>
      <c r="D26" s="115"/>
      <c r="E26" s="102">
        <v>899500</v>
      </c>
      <c r="F26" s="102">
        <v>793372.32</v>
      </c>
      <c r="G26" s="135">
        <v>22</v>
      </c>
      <c r="H26" s="112">
        <v>3390.48</v>
      </c>
      <c r="I26" s="104">
        <f t="shared" si="0"/>
        <v>74590.56</v>
      </c>
      <c r="J26" s="104">
        <v>0</v>
      </c>
      <c r="K26" s="105">
        <f t="shared" si="1"/>
        <v>74590.56</v>
      </c>
      <c r="L26" s="106">
        <f t="shared" si="2"/>
        <v>867962.8799999999</v>
      </c>
      <c r="M26" s="108"/>
    </row>
    <row r="27" spans="1:13" ht="12.75">
      <c r="A27" s="116"/>
      <c r="B27" s="117"/>
      <c r="C27" s="117"/>
      <c r="D27" s="118"/>
      <c r="E27" s="119"/>
      <c r="F27" s="119"/>
      <c r="G27" s="120"/>
      <c r="H27" s="121"/>
      <c r="I27" s="122"/>
      <c r="J27" s="122"/>
      <c r="K27" s="122"/>
      <c r="L27" s="123"/>
      <c r="M27" s="124"/>
    </row>
    <row r="28" spans="1:13" ht="12.75">
      <c r="A28" s="116"/>
      <c r="B28" s="125"/>
      <c r="C28" s="125"/>
      <c r="D28" s="118"/>
      <c r="E28" s="119"/>
      <c r="F28" s="119"/>
      <c r="G28" s="120"/>
      <c r="H28" s="121"/>
      <c r="I28" s="126"/>
      <c r="J28" s="122"/>
      <c r="K28" s="122"/>
      <c r="L28" s="123"/>
      <c r="M28" s="127"/>
    </row>
    <row r="29" spans="1:13" ht="12.75">
      <c r="A29" s="116"/>
      <c r="B29" s="117"/>
      <c r="C29" s="117"/>
      <c r="D29" s="118"/>
      <c r="E29" s="119"/>
      <c r="F29" s="119"/>
      <c r="G29" s="120"/>
      <c r="H29" s="121"/>
      <c r="I29" s="122"/>
      <c r="J29" s="122"/>
      <c r="K29" s="122"/>
      <c r="L29" s="123"/>
      <c r="M29" s="127"/>
    </row>
    <row r="30" spans="1:13" ht="12.75">
      <c r="A30" s="128"/>
      <c r="B30" s="128"/>
      <c r="C30" s="128"/>
      <c r="D30" s="128"/>
      <c r="E30" s="129"/>
      <c r="F30" s="129"/>
      <c r="G30" s="127"/>
      <c r="H30" s="126"/>
      <c r="I30" s="127"/>
      <c r="J30" s="127"/>
      <c r="K30" s="127"/>
      <c r="L30" s="130"/>
      <c r="M30" s="124"/>
    </row>
    <row r="31" spans="1:13" ht="12.75">
      <c r="A31" s="87"/>
      <c r="B31" s="87"/>
      <c r="C31" s="87"/>
      <c r="D31" s="87"/>
      <c r="E31" s="131"/>
      <c r="F31" s="131"/>
      <c r="G31" s="87"/>
      <c r="H31" s="87"/>
      <c r="I31" s="87"/>
      <c r="J31" s="87"/>
      <c r="K31" s="87"/>
      <c r="L31" s="87"/>
      <c r="M31" s="87"/>
    </row>
    <row r="32" spans="1:13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2.75">
      <c r="A33" s="87"/>
      <c r="B33" s="87" t="s">
        <v>71</v>
      </c>
      <c r="C33" s="87"/>
      <c r="D33" s="87"/>
      <c r="E33" s="87"/>
      <c r="F33" s="87"/>
      <c r="G33" s="87"/>
      <c r="H33" s="87" t="s">
        <v>106</v>
      </c>
      <c r="I33" s="87"/>
      <c r="J33" s="87"/>
      <c r="K33" s="87"/>
      <c r="L33" s="87"/>
      <c r="M33" s="87"/>
    </row>
    <row r="36" spans="2:3" ht="21" customHeight="1">
      <c r="B36" s="75"/>
      <c r="C36" s="75"/>
    </row>
    <row r="38" ht="12.75">
      <c r="G38" s="74"/>
    </row>
  </sheetData>
  <sheetProtection/>
  <mergeCells count="2">
    <mergeCell ref="A4:M4"/>
    <mergeCell ref="A5:M5"/>
  </mergeCells>
  <printOptions/>
  <pageMargins left="0.88" right="0.7086614173228347" top="0.7480314960629921" bottom="0.7480314960629921" header="0.31496062992125984" footer="0.31496062992125984"/>
  <pageSetup fitToHeight="3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 D.</dc:creator>
  <cp:keywords/>
  <dc:description/>
  <cp:lastModifiedBy>sp</cp:lastModifiedBy>
  <cp:lastPrinted>2010-07-12T08:22:35Z</cp:lastPrinted>
  <dcterms:created xsi:type="dcterms:W3CDTF">2003-09-19T11:09:41Z</dcterms:created>
  <dcterms:modified xsi:type="dcterms:W3CDTF">2010-12-24T07:59:46Z</dcterms:modified>
  <cp:category/>
  <cp:version/>
  <cp:contentType/>
  <cp:contentStatus/>
</cp:coreProperties>
</file>