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025" tabRatio="641" activeTab="4"/>
  </bookViews>
  <sheets>
    <sheet name="Dochody" sheetId="1" r:id="rId1"/>
    <sheet name="Wydatki" sheetId="2" r:id="rId2"/>
    <sheet name="Wynik" sheetId="3" r:id="rId3"/>
    <sheet name="Dotacja sekt. publ. ZOZ" sheetId="4" r:id="rId4"/>
    <sheet name="Inwestycje " sheetId="5" r:id="rId5"/>
    <sheet name="Arkusz2" sheetId="6" r:id="rId6"/>
  </sheets>
  <definedNames>
    <definedName name="_xlnm.Print_Area" localSheetId="0">'Dochody'!$A$1:$G$158</definedName>
    <definedName name="_xlnm.Print_Area" localSheetId="3">'Dotacja sekt. publ. ZOZ'!$A$1:$F$9</definedName>
    <definedName name="_xlnm.Print_Area" localSheetId="4">'Inwestycje '!$A$1:$K$49</definedName>
    <definedName name="_xlnm.Print_Area" localSheetId="1">'Wydatki'!$A$1:$R$85</definedName>
    <definedName name="_xlnm.Print_Area" localSheetId="2">'Wynik'!$A$1:$D$21</definedName>
    <definedName name="_xlnm.Print_Titles" localSheetId="0">'Dochody'!$3:$5</definedName>
    <definedName name="_xlnm.Print_Titles" localSheetId="4">'Inwestycje '!$2:$5</definedName>
    <definedName name="_xlnm.Print_Titles" localSheetId="1">'Wydatki'!$3:$6</definedName>
  </definedNames>
  <calcPr calcMode="manual" fullCalcOnLoad="1"/>
</workbook>
</file>

<file path=xl/sharedStrings.xml><?xml version="1.0" encoding="utf-8"?>
<sst xmlns="http://schemas.openxmlformats.org/spreadsheetml/2006/main" count="619" uniqueCount="354">
  <si>
    <t>Jednostki specjalistycznego poradnictwa, mieszkania chronione i ośrodki interwencji kryzysowej</t>
  </si>
  <si>
    <t>85233</t>
  </si>
  <si>
    <t>85295</t>
  </si>
  <si>
    <t>85311</t>
  </si>
  <si>
    <t>Rehabilitacja zawodowa i społeczna osób niepełnosprawnych</t>
  </si>
  <si>
    <t>85333</t>
  </si>
  <si>
    <t>85395</t>
  </si>
  <si>
    <t>854</t>
  </si>
  <si>
    <t>85401</t>
  </si>
  <si>
    <t>Świetlice szkolne</t>
  </si>
  <si>
    <t>85406</t>
  </si>
  <si>
    <t xml:space="preserve">Poradnie psychologiczno -pedagogiczne </t>
  </si>
  <si>
    <t>85410</t>
  </si>
  <si>
    <t>85419</t>
  </si>
  <si>
    <t>Ośrodki rewalidacyjno-wychowawcze</t>
  </si>
  <si>
    <t>85446</t>
  </si>
  <si>
    <t>85495</t>
  </si>
  <si>
    <t>92116</t>
  </si>
  <si>
    <t>Biblioteki</t>
  </si>
  <si>
    <t>92120</t>
  </si>
  <si>
    <t>Ochrona zabytków i opieka nad zabytkami</t>
  </si>
  <si>
    <t xml:space="preserve">Pozostała działalność 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</si>
  <si>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</si>
  <si>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</si>
  <si>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</si>
  <si>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</si>
  <si>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</si>
  <si>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</si>
  <si>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92695</t>
  </si>
  <si>
    <t>Pozostałe wydatki związane z realizacją ich statutowych zadań</t>
  </si>
  <si>
    <t>Łączne koszty finansowe</t>
  </si>
  <si>
    <t>z tego źródła finansowania</t>
  </si>
  <si>
    <t>kredyty                        i pożyczki</t>
  </si>
  <si>
    <t>INWESTYCJE</t>
  </si>
  <si>
    <t>Komenda Powiatowa Państwowej Straży Pożarnej w Stargardzie Szczecińskim</t>
  </si>
  <si>
    <t>Plan wydatków ogółem</t>
  </si>
  <si>
    <t>Wydatki z tytułu poręczeń                               i gwarancji</t>
  </si>
  <si>
    <t>Przebudowa i budowa drogi nr 1709Z Stargard Szczeciński - Sowno wraz z budową ścieżki rowerowej</t>
  </si>
  <si>
    <t>Starostwo Powiatowe                               w Stargardzie Szczecińskim</t>
  </si>
  <si>
    <t>Razem</t>
  </si>
  <si>
    <t>DOTACJE NA INWESTYCJE</t>
  </si>
  <si>
    <t>Wynagrodzenia                                             i składki od nich naliczane</t>
  </si>
  <si>
    <t>Dochody z najmu i dzierżawy składników majątkowych Skarbu Państwa, jednostek samorządu terytorialnego lub innych jednostek zaliczanych do sektora finansów publicznych oraz innych umów                 o podobnym charakterze</t>
  </si>
  <si>
    <t>Plan dochodów ogółem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</si>
  <si>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</si>
  <si>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</si>
  <si>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</si>
  <si>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</si>
  <si>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</si>
  <si>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</si>
  <si>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</si>
  <si>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</si>
  <si>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Rozdział</t>
  </si>
  <si>
    <t>Nazwa</t>
  </si>
  <si>
    <t>Wydatki bieżące</t>
  </si>
  <si>
    <t>w tym:</t>
  </si>
  <si>
    <t>Wydatki majątkowe</t>
  </si>
  <si>
    <t>Wydatki na obsługę długu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</si>
  <si>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</si>
  <si>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</si>
  <si>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</si>
  <si>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</si>
  <si>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</si>
  <si>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</si>
  <si>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</si>
  <si>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</si>
  <si>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3.</t>
  </si>
  <si>
    <t>4.</t>
  </si>
  <si>
    <t>5.</t>
  </si>
  <si>
    <t>6.</t>
  </si>
  <si>
    <t>7.</t>
  </si>
  <si>
    <t>8.</t>
  </si>
  <si>
    <t>§ 955</t>
  </si>
  <si>
    <t>Rozchody ogółem:</t>
  </si>
  <si>
    <t>Spłaty kredytów</t>
  </si>
  <si>
    <t>§ 992</t>
  </si>
  <si>
    <t>Rozdz.</t>
  </si>
  <si>
    <t>Nazwa zadania inwestycyjnego</t>
  </si>
  <si>
    <t>Jednostka organizacyjna realizująca program lub koordynująca wykonanie programu</t>
  </si>
  <si>
    <t>Planowane wydatki</t>
  </si>
  <si>
    <t>Ogółem</t>
  </si>
  <si>
    <t xml:space="preserve"> </t>
  </si>
  <si>
    <t>Wydatki jednostek budżetowych</t>
  </si>
  <si>
    <t>Dotacje na zadania bieżące</t>
  </si>
  <si>
    <t>Świadczenia na rzecz osób fizycznych</t>
  </si>
  <si>
    <t>Kwota
2010 r.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</si>
  <si>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</si>
  <si>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</si>
  <si>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</si>
  <si>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</si>
  <si>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</si>
  <si>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</si>
  <si>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</si>
  <si>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</si>
  <si>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</si>
  <si>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</si>
  <si>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</si>
  <si>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</si>
  <si>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</si>
  <si>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</si>
  <si>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</si>
  <si>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</si>
  <si>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0570</t>
  </si>
  <si>
    <t>Grzywny, mandaty i inne kary pieniężne od osób fizycznych</t>
  </si>
  <si>
    <t>0580</t>
  </si>
  <si>
    <t>Grzywny i  inne kary pieniężne od osób prawnych i innych jednostek organizacyjnych</t>
  </si>
  <si>
    <t>0920</t>
  </si>
  <si>
    <t>Pozostałe odsetki</t>
  </si>
  <si>
    <t>0970</t>
  </si>
  <si>
    <t>Wpływy z różnych dochodów</t>
  </si>
  <si>
    <t>2130</t>
  </si>
  <si>
    <t>Dotacje celowe otrzymane z budżetu państwa na realizację bieżących zadań własnych powiatu</t>
  </si>
  <si>
    <t>6300</t>
  </si>
  <si>
    <t>6430</t>
  </si>
  <si>
    <t>Dotacje celowe otrzymane z budżetu państwa na realizację inwestycji i zakupów inwestycyjnych własnych powiatu</t>
  </si>
  <si>
    <t>Drogi publiczne gminne</t>
  </si>
  <si>
    <t>2310</t>
  </si>
  <si>
    <t>Dotacje celowe otrzymane z gminy na zadania bieżące realizowane na podstawie porozumień (umów) między jednostkami samorządu terytorialnego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</si>
  <si>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</si>
  <si>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</si>
  <si>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</si>
  <si>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</si>
  <si>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</si>
  <si>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</si>
  <si>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</si>
  <si>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</si>
  <si>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</si>
  <si>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</si>
  <si>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</si>
  <si>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</si>
  <si>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</si>
  <si>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</si>
  <si>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</si>
  <si>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</si>
  <si>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</si>
  <si>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</si>
  <si>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</si>
  <si>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</si>
  <si>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</si>
  <si>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</si>
  <si>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</si>
  <si>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 xml:space="preserve">Wpływy z różnych opłat </t>
  </si>
  <si>
    <t>0830</t>
  </si>
  <si>
    <t>Wpływy z usług</t>
  </si>
  <si>
    <t>75045</t>
  </si>
  <si>
    <t>2120</t>
  </si>
  <si>
    <t>Dotacje celowe otrzymane z budżetu państwa na zadania bieżące realizowane przez powiat na podstawie porozumień z organami administracji rządowej</t>
  </si>
  <si>
    <t>754</t>
  </si>
  <si>
    <t xml:space="preserve">Bezpieczeństwo publiczne i ochrona przeciwpożarowa </t>
  </si>
  <si>
    <t>75411</t>
  </si>
  <si>
    <t>Komendy powiatowe Państwowej Straży Pożarnej</t>
  </si>
  <si>
    <t>Wpływy z tytułu pomocy finansowej udzielanej między jednostkami samorządu terytorialnego na dofinansowanie własnych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</si>
  <si>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</si>
  <si>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</si>
  <si>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</si>
  <si>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</si>
  <si>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</si>
  <si>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</si>
  <si>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</si>
  <si>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</si>
  <si>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</si>
  <si>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</si>
  <si>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0910</t>
  </si>
  <si>
    <t>Odsetki od nieterminowych wpłat z tytułu podatków i opłat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</si>
  <si>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</si>
  <si>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</si>
  <si>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</si>
  <si>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</si>
  <si>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</si>
  <si>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</si>
  <si>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</si>
  <si>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</si>
  <si>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</si>
  <si>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</si>
  <si>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</si>
  <si>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</si>
  <si>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</si>
  <si>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</si>
  <si>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</si>
  <si>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</si>
  <si>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Oświata i wychowanie</t>
  </si>
  <si>
    <t>Szkoły podstawowe specjalne</t>
  </si>
  <si>
    <t>80120</t>
  </si>
  <si>
    <t>Licea ogólnokształcące</t>
  </si>
  <si>
    <t>Szkoły zawodowe</t>
  </si>
  <si>
    <t>80140</t>
  </si>
  <si>
    <t>Centra kształcenia ustawicznego i praktycznego oraz ośrodki dokształcania zawodowego</t>
  </si>
  <si>
    <t>80146</t>
  </si>
  <si>
    <t>Dokształcanie i doskonalenie nauczycieli</t>
  </si>
  <si>
    <t>Pozostała działalność</t>
  </si>
  <si>
    <t>851</t>
  </si>
  <si>
    <t>Ochrona zdrowia</t>
  </si>
  <si>
    <t>85111</t>
  </si>
  <si>
    <t>Szpitale ogólne</t>
  </si>
  <si>
    <t>85156</t>
  </si>
  <si>
    <t>Składki na ubezpieczenie zdrowotne oraz świadczenia dla osób nieobjętych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</si>
  <si>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</si>
  <si>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</si>
  <si>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</si>
  <si>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</si>
  <si>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</si>
  <si>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</si>
  <si>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Domy pomocy społecznej</t>
  </si>
  <si>
    <t>Rodziny zastępcze</t>
  </si>
  <si>
    <t>Powiatowe centra pomocy rodzinie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</si>
  <si>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</si>
  <si>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</si>
  <si>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</si>
  <si>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</si>
  <si>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</si>
  <si>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</si>
  <si>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2009</t>
  </si>
  <si>
    <t>Edukacyjna opieka wychowawcza</t>
  </si>
  <si>
    <t>Internaty i bursy szkolne</t>
  </si>
  <si>
    <t>921</t>
  </si>
  <si>
    <t>Kultura i ochrona dziedzictwa narodowego</t>
  </si>
  <si>
    <t>92195</t>
  </si>
  <si>
    <t>OGÓŁEM:</t>
  </si>
  <si>
    <t>Zadania w zakresie przeciwdziałania przemocy w rodzinie</t>
  </si>
  <si>
    <t>2700</t>
  </si>
  <si>
    <t>Środki na dofinansowanie własnych zadań bieżących gmin (związków gmin), powiatów (związków powiatów), samorządów województw, pozyskane z innych źródeł</t>
  </si>
  <si>
    <t>Kwalifikacja wojskowa</t>
  </si>
  <si>
    <t>Wpływy z tytułu pomocy finansowej udzielanej pomiędzy jednostkami samorządu terytorialnego na dofinansowanie własnych zadań inwestycyjnych i zakupów inwestycyjnych</t>
  </si>
  <si>
    <t>700</t>
  </si>
  <si>
    <t>70005</t>
  </si>
  <si>
    <t>85205</t>
  </si>
  <si>
    <t>853</t>
  </si>
  <si>
    <t>85321</t>
  </si>
  <si>
    <t>02002</t>
  </si>
  <si>
    <t>Nadzór nad gospodarką leśną</t>
  </si>
  <si>
    <t>60016</t>
  </si>
  <si>
    <t>630</t>
  </si>
  <si>
    <t>Turystyka</t>
  </si>
  <si>
    <t>63095</t>
  </si>
  <si>
    <t>71095</t>
  </si>
  <si>
    <t>75019</t>
  </si>
  <si>
    <t>Rady powiatów</t>
  </si>
  <si>
    <t>75075</t>
  </si>
  <si>
    <t>Promocja jednostek samorządu terytorialnego</t>
  </si>
  <si>
    <t>Bezpieczeństwo publiczne i ochrona przeciwpożarowa</t>
  </si>
  <si>
    <t>75404</t>
  </si>
  <si>
    <t>Komendy wojewódzkie Policji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</si>
  <si>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</si>
  <si>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</si>
  <si>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</si>
  <si>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</si>
  <si>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</si>
  <si>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</si>
  <si>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</si>
  <si>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</si>
  <si>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</t>
  </si>
  <si>
    <t>80102</t>
  </si>
  <si>
    <t>80110</t>
  </si>
  <si>
    <t xml:space="preserve">Gimnazja   </t>
  </si>
  <si>
    <t>80111</t>
  </si>
  <si>
    <t>Gimnazja specjalne</t>
  </si>
  <si>
    <t>80130</t>
  </si>
  <si>
    <t>80134</t>
  </si>
  <si>
    <t>Szkoły zawodowe specjalne</t>
  </si>
  <si>
    <t>80195</t>
  </si>
  <si>
    <t>85195</t>
  </si>
  <si>
    <t>Placówki opiekuńczo -wychowawcze</t>
  </si>
  <si>
    <t>85202</t>
  </si>
  <si>
    <t>85204</t>
  </si>
  <si>
    <t>85218</t>
  </si>
  <si>
    <t>85220</t>
  </si>
  <si>
    <t>Dochody budżetu Powiatu Stargardzkiego na 2011 rok</t>
  </si>
  <si>
    <t>2007</t>
  </si>
  <si>
    <t>Dotacje celowe w ramach programów finansowych z udziałem środków europejskich oraz środków, o których mowa w art.. 5 ust. 1 pkt 3 oraz ust. 3 pkt 5 i 6 ustawy, lub płatnosci w ramach budżetu środków europejskich</t>
  </si>
  <si>
    <t>rok budżetowy 2011 (9+10+11)</t>
  </si>
  <si>
    <t>Prace geodezyjne i kartograficzne(nieinwestycyjne)</t>
  </si>
  <si>
    <t>Grzywny i inne kary pieniężne od osób prawnych i innych jednostek organizacyjnych</t>
  </si>
  <si>
    <t>Gospodarka komunalna i ochrona środowiska</t>
  </si>
  <si>
    <t>Wpływy i wydatki związane  z gromadzeniem środków z opłat i kar za korzystanie ze środowiska</t>
  </si>
  <si>
    <t>OGÓŁEM WYDATKI MAJĄTKOWE</t>
  </si>
  <si>
    <t xml:space="preserve">                    Wydatki majątkowe Powiatu Stargardzkiego  w  2011 roku</t>
  </si>
  <si>
    <t>Inwestycje                    i zakupy inwestycyjne</t>
  </si>
  <si>
    <t>na programy finansowane z udziałem środków, o których mowa w art. 5 ust.1  pkt 2                   i 3 ustawy o fin. publ. w części związanej z realizacją zadań jednostki samorządu terytorialnego</t>
  </si>
  <si>
    <t>Wniesienie wkładów do spółek prawa handlowego</t>
  </si>
  <si>
    <t xml:space="preserve">Zakup                              i objęcie akcji                       i udziałów </t>
  </si>
  <si>
    <t>Pożyczki</t>
  </si>
  <si>
    <t>Pożyczki na finansowanie zadań realizowanych z udziałem środków pochodzących z budżetu UE</t>
  </si>
  <si>
    <t>§ 903</t>
  </si>
  <si>
    <t>§ 951</t>
  </si>
  <si>
    <t>Spłaty pożyczek udzielonych</t>
  </si>
  <si>
    <t xml:space="preserve">Prywatyzacja majątku jst </t>
  </si>
  <si>
    <t>§ 944</t>
  </si>
  <si>
    <t>Nadwyżka budżetu z lat ubiegłych</t>
  </si>
  <si>
    <t>§ 957</t>
  </si>
  <si>
    <t>Papiery wartościowe (obligacje)</t>
  </si>
  <si>
    <t>§ 931</t>
  </si>
  <si>
    <t>Inne źródła</t>
  </si>
  <si>
    <t>Spłaty pożyczek</t>
  </si>
  <si>
    <t>§ 994</t>
  </si>
  <si>
    <t>§ 995</t>
  </si>
  <si>
    <t>Spłaty pożyczek otrzymanych na finansowanie zadań realizowanych z udziałem środków pochodzących z budżetu UE</t>
  </si>
  <si>
    <t>Rozbiórka istniejącego i budowa nowego mostu w ciągu drogi powiatowej nr 1709Z                                                   w km 1+278 w miejscowości Sowno - wykup gruntów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</si>
  <si>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</si>
  <si>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</si>
  <si>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 xml:space="preserve">Przebudowa Alei Dębowej w Stargardzie Szczecinskim - dokumentacja projektowa </t>
  </si>
  <si>
    <t>Zespół Szkół Specjalnych</t>
  </si>
  <si>
    <t>6207</t>
  </si>
  <si>
    <t>Dotacje celowe w ramach programów finansowanych z udziałem środków europejskich oraz środków, o których mowa w art. 5 ust. 1 pkt 1 oraz ust. 3 pkt 5 i 6 ustawy, lub płatności w ramach budżetu środków europejskich</t>
  </si>
  <si>
    <t>Dofinansowanie modernizacji Komendy Powiatowej Policji w Stargardzie Szczecińskim przy ul. Warszawskiej 6</t>
  </si>
  <si>
    <t>Wydatki na programy finansowane              z udziałem środków pochodzących                       z budżetu Unii Europejskiej oraz niepodlegających zwrotowi środków               z pomocy udzielonej przez państwa</t>
  </si>
  <si>
    <t xml:space="preserve">Udzielone pożyczki </t>
  </si>
  <si>
    <t>§ 991</t>
  </si>
  <si>
    <t>Lokaty</t>
  </si>
  <si>
    <t>Wykup papierów wartościowych (obligacje)</t>
  </si>
  <si>
    <t>§ 982</t>
  </si>
  <si>
    <t>Rozchody z tytułu innych rozliczeń</t>
  </si>
  <si>
    <t>Przebudowa i budowa drogi powiatowej nr 1711Z na odcinku Zieleniewo-Kunowo-Skalin- Rondo Golczewo</t>
  </si>
  <si>
    <t>Wykonanie dokumentacji projektowej na odcinku Zieleniewo-Kunowo-Skalin- Rondo Golczewo</t>
  </si>
  <si>
    <t>Wykup gruntów pod realizację odcinków Am-D</t>
  </si>
  <si>
    <t>Wykup gruntów pod realizację odcinków E, F, G</t>
  </si>
  <si>
    <t>Zakupy środków trwałych dla  Starostwa Powiatowego w Stargardzie Szczecińskim - samochodu osobowego</t>
  </si>
  <si>
    <t>Modernizacja budynku Zespołu Szkół nr 2 na osiedlu Zachód 15 A w Stargrdzie Szczecinskim - etap "Termomodernizacja budynku"</t>
  </si>
  <si>
    <t>Zakupy środków trwałych dla  Powiatowego Ośrodka Dokumentacji Geodezyjnej i Kartograficznej w Stargardzie Szczecińskim -  dwóch zestawów komputerowych</t>
  </si>
  <si>
    <t>Wpłaty z tytułu odpłatnego nabycia prawa własności oraz prawa użytkowania wieczystego nieruchomości</t>
  </si>
  <si>
    <t>dochody własne ze sprzedaży majątku</t>
  </si>
  <si>
    <t>dochody własne            z innych źródeł</t>
  </si>
  <si>
    <t>Zarząd Dróg Powiatowych                                                w Stargardzie Szczecińskim</t>
  </si>
  <si>
    <t>Powiatowy Ośrodek Dokumentacji Geodezyjnej                                      i Katograficznej w Stargardzie Szczecinskim</t>
  </si>
  <si>
    <t>Zakupy środków trwałych dla  Komendy Powiatowej Straży Pożarnej w Stargardzie Szczecińskim - zakup osobowego pożarniczego samochodu operacyjnego</t>
  </si>
  <si>
    <t>Starostwo Powiatowe                     w Stargardzie Szczecińskim</t>
  </si>
  <si>
    <t xml:space="preserve">Modernizacja pomieszczeń Zespołu Szkół Specjalnych - wydzielenie sali do zajęć rehabilitacyjnych z części korytarza </t>
  </si>
  <si>
    <t>Nabycie nieruchomości zabudowanej obiektem mieszkalnym oraz adaptacja obiektu na potrzeby Domu Dziecka nr 2 w Stargardzie Szczecńskim  - przystosowanie obiektu do potrzeb standaryzacji wraz z wyposażeniem obiektu</t>
  </si>
  <si>
    <t>Pawilon położniczo-ginekologiczny                         i modernizacja szpitala w Stargardzie Szczecińskim - etap trzeci</t>
  </si>
  <si>
    <t>Wkład partycypacyjny w kosztach budowy "mieszkania rodzinkowego" dla Domu Dziecka                 Nr 2 w Stargardzie Szczecińskim</t>
  </si>
  <si>
    <t>Subwencje</t>
  </si>
  <si>
    <t>Dotacjez budżetu Państwa na zadania z zakresu administracji rządowej i innych zadań zleconych odrębnymi ustawami</t>
  </si>
  <si>
    <t>Dotacje z budżetu Państwa na zadania realizowane na podstawie porozumień z organami administracji rządowej</t>
  </si>
  <si>
    <t>Dotacje z budżetu Państwa na zadania własne Powiatu</t>
  </si>
  <si>
    <t>Dotacjez budżetów jst na podstawie porozumień</t>
  </si>
  <si>
    <t>Dotacje z budżetów jst na pomoc finansową</t>
  </si>
  <si>
    <t>Dotacje celowe w ramach programów finansowanych z udziałem środków europejskich oraz środków, o których mowa w art. 5 ust. 1 pkt 3 oraz ust. 3 pkt 5 i 6, lub płatności w ramach  budżetu środków europejskich</t>
  </si>
  <si>
    <t xml:space="preserve">Udziały w podatkach budżetu państwa </t>
  </si>
  <si>
    <t>Pozostałe dochody</t>
  </si>
  <si>
    <t>900</t>
  </si>
  <si>
    <t>Wydatki budżetu Powiatu Stargardzkiego na 2011 roku</t>
  </si>
  <si>
    <t>Przychody i rozchody
budżetu Powiatu Stargardzkiego
w 2011 roku</t>
  </si>
  <si>
    <t>92118</t>
  </si>
  <si>
    <t>Muzea</t>
  </si>
  <si>
    <t>Dotacje na inwestycje</t>
  </si>
  <si>
    <t>§ 963</t>
  </si>
  <si>
    <t>90095</t>
  </si>
  <si>
    <t>Dotacja dla  SP ZZOZ w Stargardzie Szczecińskim na inwestycje i zakupy inwestycyjne</t>
  </si>
  <si>
    <t>Inwestycje drogowe we współpracy z gminami</t>
  </si>
  <si>
    <t>Dotacja celowa
udzielone z budżetu Powiatu Stargardzkiego
innym jednostkom sektora finansów publicznych na  inwestycje,                                                                 w tym na zakup aparatury i sprzętu medycznego w 2011 roku</t>
  </si>
  <si>
    <t>§*</t>
  </si>
  <si>
    <t>Nazwa zadania</t>
  </si>
  <si>
    <t xml:space="preserve">Kwota dotacji </t>
  </si>
  <si>
    <t>Na zakupy inwestycyjne,w tym:                                                                      aparatury i sprzętu medycznego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</si>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</sst>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sz val="9"/>
      <color indexed="8"/>
      <name val="Czcionka tekstu podstawowego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name val="Arial"/>
      <family val="2"/>
    </font>
    <font>
      <b/>
      <sz val="8"/>
      <color indexed="8"/>
      <name val="Czcionka tekstu podstawowego"/>
      <family val="0"/>
    </font>
    <font>
      <sz val="11"/>
      <name val="Arial CE"/>
      <family val="0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i/>
      <sz val="10"/>
      <name val="Arial"/>
      <family val="2"/>
    </font>
    <font>
      <b/>
      <sz val="8"/>
      <name val="Arial CE"/>
      <family val="0"/>
    </font>
    <font>
      <b/>
      <sz val="7"/>
      <name val="Arial"/>
      <family val="2"/>
    </font>
    <font>
      <b/>
      <sz val="7"/>
      <name val="Arial CE"/>
      <family val="0"/>
    </font>
    <font>
      <sz val="12"/>
      <name val="Arial"/>
      <family val="2"/>
    </font>
    <font>
      <b/>
      <sz val="9"/>
      <name val="Arial CE"/>
      <family val="2"/>
    </font>
    <font>
      <b/>
      <i/>
      <sz val="12"/>
      <name val="Arial CE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zcionka tekstu podstawowego"/>
      <family val="0"/>
    </font>
    <font>
      <b/>
      <i/>
      <sz val="11"/>
      <name val="Arial CE"/>
      <family val="0"/>
    </font>
    <font>
      <sz val="6"/>
      <name val="Arial CE"/>
      <family val="2"/>
    </font>
    <font>
      <b/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EC2"/>
        <bgColor indexed="64"/>
      </patternFill>
    </fill>
    <fill>
      <patternFill patternType="solid">
        <fgColor rgb="FF8AFECA"/>
        <bgColor indexed="64"/>
      </patternFill>
    </fill>
    <fill>
      <patternFill patternType="solid">
        <fgColor rgb="FFCAAB8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106">
      <alignment/>
      <protection/>
    </xf>
    <xf numFmtId="0" fontId="21" fillId="33" borderId="10" xfId="106" applyFont="1" applyFill="1" applyBorder="1" applyAlignment="1">
      <alignment horizontal="center" vertical="center" wrapText="1"/>
      <protection/>
    </xf>
    <xf numFmtId="0" fontId="18" fillId="33" borderId="10" xfId="106" applyFont="1" applyFill="1" applyBorder="1" applyAlignment="1">
      <alignment vertical="center" wrapText="1"/>
      <protection/>
    </xf>
    <xf numFmtId="0" fontId="20" fillId="33" borderId="11" xfId="106" applyFont="1" applyFill="1" applyBorder="1" applyAlignment="1">
      <alignment horizontal="center" vertical="center" wrapText="1"/>
      <protection/>
    </xf>
    <xf numFmtId="3" fontId="20" fillId="33" borderId="11" xfId="106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33" borderId="10" xfId="21" applyFont="1" applyFill="1" applyBorder="1" applyAlignment="1">
      <alignment horizontal="center" vertical="center" wrapText="1"/>
    </xf>
    <xf numFmtId="0" fontId="6" fillId="0" borderId="10" xfId="106" applyFont="1" applyFill="1" applyBorder="1" applyAlignment="1">
      <alignment horizontal="center" vertical="center"/>
      <protection/>
    </xf>
    <xf numFmtId="0" fontId="0" fillId="0" borderId="0" xfId="106" applyFont="1">
      <alignment/>
      <protection/>
    </xf>
    <xf numFmtId="3" fontId="13" fillId="33" borderId="10" xfId="44" applyNumberFormat="1" applyFont="1" applyFill="1" applyBorder="1" applyAlignment="1">
      <alignment horizontal="right" vertical="center"/>
    </xf>
    <xf numFmtId="49" fontId="13" fillId="33" borderId="10" xfId="135" applyNumberFormat="1" applyFont="1" applyFill="1" applyBorder="1" applyAlignment="1">
      <alignment horizontal="center" vertical="center"/>
      <protection/>
    </xf>
    <xf numFmtId="49" fontId="0" fillId="33" borderId="10" xfId="135" applyNumberFormat="1" applyFont="1" applyFill="1" applyBorder="1" applyAlignment="1">
      <alignment horizontal="center" vertical="center"/>
      <protection/>
    </xf>
    <xf numFmtId="49" fontId="0" fillId="33" borderId="10" xfId="135" applyNumberFormat="1" applyFont="1" applyFill="1" applyBorder="1" applyAlignment="1">
      <alignment horizontal="left" vertical="center" wrapText="1"/>
      <protection/>
    </xf>
    <xf numFmtId="3" fontId="0" fillId="33" borderId="10" xfId="44" applyNumberFormat="1" applyFont="1" applyFill="1" applyBorder="1" applyAlignment="1">
      <alignment horizontal="right" vertical="center"/>
    </xf>
    <xf numFmtId="3" fontId="13" fillId="33" borderId="10" xfId="135" applyNumberFormat="1" applyFont="1" applyFill="1" applyBorder="1" applyAlignment="1">
      <alignment horizontal="right" vertical="center"/>
      <protection/>
    </xf>
    <xf numFmtId="0" fontId="0" fillId="33" borderId="10" xfId="135" applyFont="1" applyFill="1" applyBorder="1" applyAlignment="1">
      <alignment horizontal="left" vertical="center" wrapText="1"/>
      <protection/>
    </xf>
    <xf numFmtId="3" fontId="0" fillId="33" borderId="10" xfId="44" applyNumberFormat="1" applyFont="1" applyFill="1" applyBorder="1" applyAlignment="1">
      <alignment horizontal="right" vertical="center" wrapText="1"/>
    </xf>
    <xf numFmtId="3" fontId="0" fillId="33" borderId="10" xfId="135" applyNumberFormat="1" applyFont="1" applyFill="1" applyBorder="1" applyAlignment="1">
      <alignment horizontal="right" vertical="center"/>
      <protection/>
    </xf>
    <xf numFmtId="0" fontId="13" fillId="33" borderId="10" xfId="135" applyFont="1" applyFill="1" applyBorder="1" applyAlignment="1">
      <alignment horizontal="left" vertical="center" wrapText="1"/>
      <protection/>
    </xf>
    <xf numFmtId="0" fontId="0" fillId="33" borderId="10" xfId="135" applyFont="1" applyFill="1" applyBorder="1" applyAlignment="1">
      <alignment horizontal="center" vertical="center"/>
      <protection/>
    </xf>
    <xf numFmtId="0" fontId="0" fillId="33" borderId="10" xfId="135" applyFont="1" applyFill="1" applyBorder="1" applyAlignment="1">
      <alignment horizontal="left" vertical="center"/>
      <protection/>
    </xf>
    <xf numFmtId="0" fontId="13" fillId="33" borderId="10" xfId="135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14" fillId="33" borderId="0" xfId="106" applyFont="1" applyFill="1" applyBorder="1" applyAlignment="1">
      <alignment vertical="center"/>
      <protection/>
    </xf>
    <xf numFmtId="49" fontId="8" fillId="10" borderId="10" xfId="135" applyNumberFormat="1" applyFont="1" applyFill="1" applyBorder="1" applyAlignment="1">
      <alignment horizontal="center" vertical="center"/>
      <protection/>
    </xf>
    <xf numFmtId="49" fontId="8" fillId="10" borderId="10" xfId="135" applyNumberFormat="1" applyFont="1" applyFill="1" applyBorder="1" applyAlignment="1">
      <alignment horizontal="left" vertical="center" wrapText="1"/>
      <protection/>
    </xf>
    <xf numFmtId="3" fontId="8" fillId="10" borderId="10" xfId="44" applyNumberFormat="1" applyFont="1" applyFill="1" applyBorder="1" applyAlignment="1">
      <alignment horizontal="right" vertical="center"/>
    </xf>
    <xf numFmtId="49" fontId="8" fillId="10" borderId="10" xfId="135" applyNumberFormat="1" applyFont="1" applyFill="1" applyBorder="1" applyAlignment="1">
      <alignment horizontal="center" vertical="center" wrapText="1"/>
      <protection/>
    </xf>
    <xf numFmtId="0" fontId="8" fillId="10" borderId="10" xfId="135" applyFont="1" applyFill="1" applyBorder="1" applyAlignment="1">
      <alignment horizontal="left" vertical="center"/>
      <protection/>
    </xf>
    <xf numFmtId="3" fontId="8" fillId="10" borderId="10" xfId="135" applyNumberFormat="1" applyFont="1" applyFill="1" applyBorder="1" applyAlignment="1">
      <alignment horizontal="right" vertical="center"/>
      <protection/>
    </xf>
    <xf numFmtId="0" fontId="8" fillId="10" borderId="10" xfId="135" applyFont="1" applyFill="1" applyBorder="1" applyAlignment="1">
      <alignment horizontal="left" vertical="center" wrapText="1"/>
      <protection/>
    </xf>
    <xf numFmtId="0" fontId="8" fillId="10" borderId="10" xfId="135" applyFont="1" applyFill="1" applyBorder="1" applyAlignment="1">
      <alignment horizontal="center" vertical="center"/>
      <protection/>
    </xf>
    <xf numFmtId="0" fontId="22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33" borderId="10" xfId="135" applyNumberFormat="1" applyFont="1" applyFill="1" applyBorder="1" applyAlignment="1">
      <alignment horizontal="center" vertical="center"/>
      <protection/>
    </xf>
    <xf numFmtId="0" fontId="0" fillId="33" borderId="10" xfId="135" applyFont="1" applyFill="1" applyBorder="1" applyAlignment="1">
      <alignment horizontal="left" vertical="center" wrapText="1"/>
      <protection/>
    </xf>
    <xf numFmtId="0" fontId="0" fillId="35" borderId="0" xfId="0" applyFont="1" applyFill="1" applyAlignment="1">
      <alignment/>
    </xf>
    <xf numFmtId="3" fontId="3" fillId="10" borderId="10" xfId="0" applyNumberFormat="1" applyFont="1" applyFill="1" applyBorder="1" applyAlignment="1">
      <alignment vertical="center"/>
    </xf>
    <xf numFmtId="0" fontId="9" fillId="10" borderId="10" xfId="0" applyFont="1" applyFill="1" applyBorder="1" applyAlignment="1">
      <alignment horizontal="center" vertical="center"/>
    </xf>
    <xf numFmtId="0" fontId="20" fillId="10" borderId="10" xfId="106" applyFont="1" applyFill="1" applyBorder="1" applyAlignment="1">
      <alignment vertical="center" wrapText="1"/>
      <protection/>
    </xf>
    <xf numFmtId="0" fontId="5" fillId="10" borderId="10" xfId="106" applyFont="1" applyFill="1" applyBorder="1" applyAlignment="1">
      <alignment vertical="center" wrapText="1"/>
      <protection/>
    </xf>
    <xf numFmtId="49" fontId="28" fillId="10" borderId="10" xfId="21" applyNumberFormat="1" applyFont="1" applyFill="1" applyBorder="1" applyAlignment="1">
      <alignment horizontal="center" vertical="center"/>
    </xf>
    <xf numFmtId="49" fontId="28" fillId="10" borderId="10" xfId="21" applyNumberFormat="1" applyFont="1" applyFill="1" applyBorder="1" applyAlignment="1">
      <alignment horizontal="left" vertical="center" wrapText="1"/>
    </xf>
    <xf numFmtId="3" fontId="28" fillId="10" borderId="10" xfId="21" applyNumberFormat="1" applyFont="1" applyFill="1" applyBorder="1" applyAlignment="1">
      <alignment horizontal="right" vertical="center" wrapText="1"/>
    </xf>
    <xf numFmtId="49" fontId="17" fillId="33" borderId="10" xfId="136" applyNumberFormat="1" applyFont="1" applyFill="1" applyBorder="1" applyAlignment="1">
      <alignment horizontal="center" vertical="center"/>
      <protection/>
    </xf>
    <xf numFmtId="49" fontId="27" fillId="33" borderId="10" xfId="136" applyNumberFormat="1" applyFont="1" applyFill="1" applyBorder="1" applyAlignment="1">
      <alignment horizontal="center" vertical="center"/>
      <protection/>
    </xf>
    <xf numFmtId="49" fontId="27" fillId="33" borderId="10" xfId="136" applyNumberFormat="1" applyFont="1" applyFill="1" applyBorder="1" applyAlignment="1">
      <alignment horizontal="left" vertical="center" wrapText="1"/>
      <protection/>
    </xf>
    <xf numFmtId="3" fontId="25" fillId="33" borderId="10" xfId="120" applyNumberFormat="1" applyFont="1" applyFill="1" applyBorder="1" applyAlignment="1">
      <alignment horizontal="right" vertical="center" wrapText="1"/>
      <protection/>
    </xf>
    <xf numFmtId="3" fontId="27" fillId="33" borderId="10" xfId="0" applyNumberFormat="1" applyFont="1" applyFill="1" applyBorder="1" applyAlignment="1">
      <alignment horizontal="right" vertical="center"/>
    </xf>
    <xf numFmtId="49" fontId="17" fillId="10" borderId="10" xfId="136" applyNumberFormat="1" applyFont="1" applyFill="1" applyBorder="1" applyAlignment="1">
      <alignment horizontal="center" vertical="center"/>
      <protection/>
    </xf>
    <xf numFmtId="49" fontId="17" fillId="10" borderId="10" xfId="136" applyNumberFormat="1" applyFont="1" applyFill="1" applyBorder="1" applyAlignment="1">
      <alignment horizontal="left" vertical="center" wrapText="1"/>
      <protection/>
    </xf>
    <xf numFmtId="3" fontId="20" fillId="10" borderId="10" xfId="120" applyNumberFormat="1" applyFont="1" applyFill="1" applyBorder="1" applyAlignment="1">
      <alignment horizontal="right" vertical="center" wrapText="1"/>
      <protection/>
    </xf>
    <xf numFmtId="3" fontId="27" fillId="35" borderId="10" xfId="0" applyNumberFormat="1" applyFont="1" applyFill="1" applyBorder="1" applyAlignment="1">
      <alignment horizontal="right" vertical="center"/>
    </xf>
    <xf numFmtId="3" fontId="28" fillId="10" borderId="10" xfId="21" applyNumberFormat="1" applyFont="1" applyFill="1" applyBorder="1" applyAlignment="1">
      <alignment horizontal="right" vertical="center"/>
    </xf>
    <xf numFmtId="49" fontId="28" fillId="33" borderId="10" xfId="21" applyNumberFormat="1" applyFont="1" applyFill="1" applyBorder="1" applyAlignment="1">
      <alignment horizontal="center" vertical="center"/>
    </xf>
    <xf numFmtId="49" fontId="1" fillId="33" borderId="10" xfId="21" applyNumberFormat="1" applyFont="1" applyFill="1" applyBorder="1" applyAlignment="1">
      <alignment horizontal="center" vertical="center"/>
    </xf>
    <xf numFmtId="49" fontId="1" fillId="33" borderId="10" xfId="21" applyNumberFormat="1" applyFont="1" applyFill="1" applyBorder="1" applyAlignment="1">
      <alignment horizontal="left" vertical="center" wrapText="1"/>
    </xf>
    <xf numFmtId="49" fontId="28" fillId="10" borderId="10" xfId="21" applyNumberFormat="1" applyFont="1" applyFill="1" applyBorder="1" applyAlignment="1">
      <alignment horizontal="center" vertical="center"/>
    </xf>
    <xf numFmtId="0" fontId="28" fillId="10" borderId="10" xfId="21" applyFont="1" applyFill="1" applyBorder="1" applyAlignment="1">
      <alignment horizontal="left" vertical="center" wrapText="1"/>
    </xf>
    <xf numFmtId="3" fontId="28" fillId="10" borderId="10" xfId="21" applyNumberFormat="1" applyFont="1" applyFill="1" applyBorder="1" applyAlignment="1">
      <alignment horizontal="right" vertical="center"/>
    </xf>
    <xf numFmtId="0" fontId="27" fillId="33" borderId="10" xfId="136" applyFont="1" applyFill="1" applyBorder="1" applyAlignment="1">
      <alignment horizontal="left" vertical="center" wrapText="1"/>
      <protection/>
    </xf>
    <xf numFmtId="49" fontId="28" fillId="10" borderId="10" xfId="15" applyNumberFormat="1" applyFont="1" applyFill="1" applyBorder="1" applyAlignment="1">
      <alignment horizontal="center" vertical="center"/>
    </xf>
    <xf numFmtId="49" fontId="28" fillId="10" borderId="10" xfId="15" applyNumberFormat="1" applyFont="1" applyFill="1" applyBorder="1" applyAlignment="1">
      <alignment horizontal="left" vertical="center" wrapText="1"/>
    </xf>
    <xf numFmtId="3" fontId="28" fillId="10" borderId="10" xfId="15" applyNumberFormat="1" applyFont="1" applyFill="1" applyBorder="1" applyAlignment="1">
      <alignment horizontal="right" vertical="center"/>
    </xf>
    <xf numFmtId="49" fontId="29" fillId="33" borderId="10" xfId="15" applyNumberFormat="1" applyFont="1" applyFill="1" applyBorder="1" applyAlignment="1">
      <alignment horizontal="center" vertical="center"/>
    </xf>
    <xf numFmtId="49" fontId="29" fillId="33" borderId="10" xfId="15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6" fillId="35" borderId="10" xfId="135" applyFont="1" applyFill="1" applyBorder="1" applyAlignment="1">
      <alignment horizontal="left" vertical="center" wrapText="1"/>
      <protection/>
    </xf>
    <xf numFmtId="0" fontId="6" fillId="35" borderId="10" xfId="135" applyFont="1" applyFill="1" applyBorder="1" applyAlignment="1">
      <alignment horizontal="left" vertical="center"/>
      <protection/>
    </xf>
    <xf numFmtId="49" fontId="8" fillId="35" borderId="10" xfId="135" applyNumberFormat="1" applyFont="1" applyFill="1" applyBorder="1" applyAlignment="1">
      <alignment horizontal="center" vertical="center"/>
      <protection/>
    </xf>
    <xf numFmtId="49" fontId="6" fillId="35" borderId="10" xfId="135" applyNumberFormat="1" applyFont="1" applyFill="1" applyBorder="1" applyAlignment="1">
      <alignment horizontal="center" vertical="center"/>
      <protection/>
    </xf>
    <xf numFmtId="3" fontId="0" fillId="35" borderId="10" xfId="135" applyNumberFormat="1" applyFont="1" applyFill="1" applyBorder="1" applyAlignment="1">
      <alignment horizontal="right" vertical="center"/>
      <protection/>
    </xf>
    <xf numFmtId="0" fontId="0" fillId="35" borderId="10" xfId="0" applyFill="1" applyBorder="1" applyAlignment="1">
      <alignment horizontal="center" vertical="center"/>
    </xf>
    <xf numFmtId="3" fontId="0" fillId="35" borderId="10" xfId="42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35" borderId="10" xfId="135" applyFont="1" applyFill="1" applyBorder="1" applyAlignment="1">
      <alignment horizontal="center" vertical="center"/>
      <protection/>
    </xf>
    <xf numFmtId="0" fontId="5" fillId="10" borderId="10" xfId="135" applyFont="1" applyFill="1" applyBorder="1" applyAlignment="1">
      <alignment horizontal="left" vertical="center" wrapText="1"/>
      <protection/>
    </xf>
    <xf numFmtId="49" fontId="12" fillId="33" borderId="10" xfId="135" applyNumberFormat="1" applyFont="1" applyFill="1" applyBorder="1" applyAlignment="1">
      <alignment vertical="center" wrapText="1"/>
      <protection/>
    </xf>
    <xf numFmtId="49" fontId="12" fillId="33" borderId="10" xfId="135" applyNumberFormat="1" applyFont="1" applyFill="1" applyBorder="1" applyAlignment="1">
      <alignment vertical="center"/>
      <protection/>
    </xf>
    <xf numFmtId="0" fontId="0" fillId="33" borderId="10" xfId="135" applyFont="1" applyFill="1" applyBorder="1" applyAlignment="1">
      <alignment vertical="center"/>
      <protection/>
    </xf>
    <xf numFmtId="0" fontId="12" fillId="33" borderId="10" xfId="135" applyFont="1" applyFill="1" applyBorder="1" applyAlignment="1">
      <alignment vertical="center"/>
      <protection/>
    </xf>
    <xf numFmtId="49" fontId="0" fillId="33" borderId="10" xfId="135" applyNumberFormat="1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3" fontId="21" fillId="35" borderId="10" xfId="106" applyNumberFormat="1" applyFont="1" applyFill="1" applyBorder="1" applyAlignment="1">
      <alignment vertical="center" wrapText="1"/>
      <protection/>
    </xf>
    <xf numFmtId="0" fontId="6" fillId="35" borderId="10" xfId="106" applyFont="1" applyFill="1" applyBorder="1" applyAlignment="1">
      <alignment vertical="center" wrapText="1"/>
      <protection/>
    </xf>
    <xf numFmtId="0" fontId="18" fillId="35" borderId="10" xfId="106" applyFont="1" applyFill="1" applyBorder="1" applyAlignment="1">
      <alignment vertical="center" wrapText="1"/>
      <protection/>
    </xf>
    <xf numFmtId="0" fontId="6" fillId="35" borderId="10" xfId="106" applyFont="1" applyFill="1" applyBorder="1" applyAlignment="1">
      <alignment horizontal="center" vertical="center" wrapText="1"/>
      <protection/>
    </xf>
    <xf numFmtId="3" fontId="6" fillId="35" borderId="10" xfId="106" applyNumberFormat="1" applyFont="1" applyFill="1" applyBorder="1" applyAlignment="1">
      <alignment vertical="center" wrapText="1"/>
      <protection/>
    </xf>
    <xf numFmtId="0" fontId="8" fillId="0" borderId="0" xfId="106" applyFont="1">
      <alignment/>
      <protection/>
    </xf>
    <xf numFmtId="0" fontId="5" fillId="10" borderId="10" xfId="106" applyFont="1" applyFill="1" applyBorder="1" applyAlignment="1">
      <alignment horizontal="center" vertical="center" wrapText="1"/>
      <protection/>
    </xf>
    <xf numFmtId="3" fontId="5" fillId="10" borderId="10" xfId="106" applyNumberFormat="1" applyFont="1" applyFill="1" applyBorder="1" applyAlignment="1">
      <alignment vertical="center" wrapText="1"/>
      <protection/>
    </xf>
    <xf numFmtId="49" fontId="17" fillId="35" borderId="10" xfId="136" applyNumberFormat="1" applyFont="1" applyFill="1" applyBorder="1" applyAlignment="1">
      <alignment horizontal="center" vertical="center"/>
      <protection/>
    </xf>
    <xf numFmtId="0" fontId="31" fillId="36" borderId="10" xfId="0" applyFont="1" applyFill="1" applyBorder="1" applyAlignment="1">
      <alignment vertical="center"/>
    </xf>
    <xf numFmtId="0" fontId="26" fillId="36" borderId="10" xfId="21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/>
    </xf>
    <xf numFmtId="3" fontId="1" fillId="33" borderId="10" xfId="21" applyNumberFormat="1" applyFont="1" applyFill="1" applyBorder="1" applyAlignment="1">
      <alignment horizontal="right" vertical="center"/>
    </xf>
    <xf numFmtId="0" fontId="18" fillId="34" borderId="10" xfId="106" applyFont="1" applyFill="1" applyBorder="1" applyAlignment="1">
      <alignment horizontal="center" vertical="center" wrapText="1"/>
      <protection/>
    </xf>
    <xf numFmtId="0" fontId="18" fillId="35" borderId="10" xfId="106" applyFont="1" applyFill="1" applyBorder="1" applyAlignment="1">
      <alignment horizontal="left" vertical="center" wrapText="1"/>
      <protection/>
    </xf>
    <xf numFmtId="3" fontId="0" fillId="0" borderId="10" xfId="106" applyNumberFormat="1" applyFont="1" applyBorder="1" applyAlignment="1">
      <alignment vertical="center"/>
      <protection/>
    </xf>
    <xf numFmtId="3" fontId="17" fillId="37" borderId="12" xfId="106" applyNumberFormat="1" applyFont="1" applyFill="1" applyBorder="1" applyAlignment="1">
      <alignment vertical="center"/>
      <protection/>
    </xf>
    <xf numFmtId="0" fontId="6" fillId="0" borderId="10" xfId="106" applyFont="1" applyFill="1" applyBorder="1" applyAlignment="1">
      <alignment horizontal="center" vertical="center" wrapText="1"/>
      <protection/>
    </xf>
    <xf numFmtId="0" fontId="6" fillId="0" borderId="10" xfId="106" applyFont="1" applyFill="1" applyBorder="1" applyAlignment="1">
      <alignment vertical="center" wrapText="1"/>
      <protection/>
    </xf>
    <xf numFmtId="3" fontId="6" fillId="0" borderId="10" xfId="106" applyNumberFormat="1" applyFont="1" applyFill="1" applyBorder="1" applyAlignment="1">
      <alignment vertical="center" wrapText="1"/>
      <protection/>
    </xf>
    <xf numFmtId="3" fontId="6" fillId="0" borderId="10" xfId="106" applyNumberFormat="1" applyFont="1" applyFill="1" applyBorder="1" applyAlignment="1">
      <alignment horizontal="right" vertical="center" wrapText="1"/>
      <protection/>
    </xf>
    <xf numFmtId="3" fontId="6" fillId="35" borderId="10" xfId="106" applyNumberFormat="1" applyFont="1" applyFill="1" applyBorder="1" applyAlignment="1">
      <alignment horizontal="right" vertical="center" wrapText="1"/>
      <protection/>
    </xf>
    <xf numFmtId="0" fontId="6" fillId="0" borderId="10" xfId="106" applyFont="1" applyBorder="1" applyAlignment="1">
      <alignment horizontal="center" vertical="center" wrapText="1"/>
      <protection/>
    </xf>
    <xf numFmtId="3" fontId="6" fillId="0" borderId="10" xfId="106" applyNumberFormat="1" applyFont="1" applyBorder="1" applyAlignment="1">
      <alignment vertical="center" wrapText="1"/>
      <protection/>
    </xf>
    <xf numFmtId="3" fontId="6" fillId="0" borderId="10" xfId="106" applyNumberFormat="1" applyFont="1" applyBorder="1" applyAlignment="1">
      <alignment horizontal="right" vertical="center" wrapText="1"/>
      <protection/>
    </xf>
    <xf numFmtId="0" fontId="21" fillId="0" borderId="10" xfId="106" applyFont="1" applyBorder="1" applyAlignment="1">
      <alignment horizontal="center" vertical="center"/>
      <protection/>
    </xf>
    <xf numFmtId="0" fontId="22" fillId="0" borderId="10" xfId="106" applyFont="1" applyBorder="1" applyAlignment="1">
      <alignment horizontal="center" vertical="center"/>
      <protection/>
    </xf>
    <xf numFmtId="0" fontId="16" fillId="0" borderId="0" xfId="106" applyFont="1">
      <alignment/>
      <protection/>
    </xf>
    <xf numFmtId="3" fontId="85" fillId="0" borderId="10" xfId="0" applyNumberFormat="1" applyFont="1" applyBorder="1" applyAlignment="1">
      <alignment horizontal="center" vertical="center"/>
    </xf>
    <xf numFmtId="3" fontId="86" fillId="38" borderId="10" xfId="0" applyNumberFormat="1" applyFont="1" applyFill="1" applyBorder="1" applyAlignment="1">
      <alignment horizontal="center" vertical="center"/>
    </xf>
    <xf numFmtId="49" fontId="20" fillId="10" borderId="10" xfId="137" applyNumberFormat="1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49" fontId="12" fillId="33" borderId="10" xfId="135" applyNumberFormat="1" applyFont="1" applyFill="1" applyBorder="1" applyAlignment="1">
      <alignment horizontal="center" vertical="center"/>
      <protection/>
    </xf>
    <xf numFmtId="49" fontId="13" fillId="39" borderId="10" xfId="135" applyNumberFormat="1" applyFont="1" applyFill="1" applyBorder="1" applyAlignment="1">
      <alignment horizontal="center" vertical="center"/>
      <protection/>
    </xf>
    <xf numFmtId="49" fontId="17" fillId="39" borderId="10" xfId="136" applyNumberFormat="1" applyFont="1" applyFill="1" applyBorder="1" applyAlignment="1">
      <alignment horizontal="center" vertical="center"/>
      <protection/>
    </xf>
    <xf numFmtId="0" fontId="6" fillId="39" borderId="10" xfId="106" applyFont="1" applyFill="1" applyBorder="1" applyAlignment="1">
      <alignment horizontal="center" vertical="center" wrapText="1"/>
      <protection/>
    </xf>
    <xf numFmtId="0" fontId="5" fillId="39" borderId="10" xfId="106" applyFont="1" applyFill="1" applyBorder="1" applyAlignment="1">
      <alignment horizontal="center" vertical="center"/>
      <protection/>
    </xf>
    <xf numFmtId="0" fontId="6" fillId="39" borderId="10" xfId="106" applyFont="1" applyFill="1" applyBorder="1" applyAlignment="1">
      <alignment horizontal="center" vertical="center"/>
      <protection/>
    </xf>
    <xf numFmtId="49" fontId="13" fillId="39" borderId="10" xfId="135" applyNumberFormat="1" applyFont="1" applyFill="1" applyBorder="1" applyAlignment="1">
      <alignment vertical="center"/>
      <protection/>
    </xf>
    <xf numFmtId="49" fontId="13" fillId="39" borderId="10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 wrapText="1"/>
    </xf>
    <xf numFmtId="3" fontId="13" fillId="39" borderId="10" xfId="44" applyNumberFormat="1" applyFont="1" applyFill="1" applyBorder="1" applyAlignment="1">
      <alignment horizontal="right" vertical="center"/>
    </xf>
    <xf numFmtId="3" fontId="13" fillId="39" borderId="10" xfId="135" applyNumberFormat="1" applyFont="1" applyFill="1" applyBorder="1" applyAlignment="1">
      <alignment horizontal="right" vertical="center"/>
      <protection/>
    </xf>
    <xf numFmtId="0" fontId="13" fillId="39" borderId="10" xfId="135" applyFont="1" applyFill="1" applyBorder="1" applyAlignment="1">
      <alignment vertical="center"/>
      <protection/>
    </xf>
    <xf numFmtId="49" fontId="8" fillId="33" borderId="10" xfId="135" applyNumberFormat="1" applyFont="1" applyFill="1" applyBorder="1" applyAlignment="1">
      <alignment horizontal="left" vertical="center" wrapText="1"/>
      <protection/>
    </xf>
    <xf numFmtId="3" fontId="8" fillId="33" borderId="10" xfId="44" applyNumberFormat="1" applyFont="1" applyFill="1" applyBorder="1" applyAlignment="1">
      <alignment horizontal="right" vertical="center"/>
    </xf>
    <xf numFmtId="49" fontId="8" fillId="33" borderId="10" xfId="135" applyNumberFormat="1" applyFont="1" applyFill="1" applyBorder="1" applyAlignment="1">
      <alignment horizontal="center" vertical="center" wrapText="1"/>
      <protection/>
    </xf>
    <xf numFmtId="0" fontId="8" fillId="33" borderId="10" xfId="135" applyFont="1" applyFill="1" applyBorder="1" applyAlignment="1">
      <alignment horizontal="left" vertical="center"/>
      <protection/>
    </xf>
    <xf numFmtId="3" fontId="8" fillId="33" borderId="10" xfId="135" applyNumberFormat="1" applyFont="1" applyFill="1" applyBorder="1" applyAlignment="1">
      <alignment horizontal="right" vertical="center"/>
      <protection/>
    </xf>
    <xf numFmtId="0" fontId="12" fillId="33" borderId="10" xfId="135" applyFont="1" applyFill="1" applyBorder="1" applyAlignment="1">
      <alignment horizontal="left" vertical="center" wrapText="1"/>
      <protection/>
    </xf>
    <xf numFmtId="3" fontId="12" fillId="33" borderId="10" xfId="135" applyNumberFormat="1" applyFont="1" applyFill="1" applyBorder="1" applyAlignment="1">
      <alignment horizontal="right" vertical="center"/>
      <protection/>
    </xf>
    <xf numFmtId="0" fontId="8" fillId="33" borderId="10" xfId="135" applyFont="1" applyFill="1" applyBorder="1" applyAlignment="1">
      <alignment horizontal="center" vertical="center"/>
      <protection/>
    </xf>
    <xf numFmtId="0" fontId="8" fillId="33" borderId="10" xfId="135" applyFont="1" applyFill="1" applyBorder="1" applyAlignment="1">
      <alignment horizontal="left" vertical="center" wrapText="1"/>
      <protection/>
    </xf>
    <xf numFmtId="49" fontId="0" fillId="35" borderId="10" xfId="0" applyNumberFormat="1" applyFont="1" applyFill="1" applyBorder="1" applyAlignment="1">
      <alignment horizontal="center" vertical="center"/>
    </xf>
    <xf numFmtId="49" fontId="13" fillId="10" borderId="10" xfId="135" applyNumberFormat="1" applyFont="1" applyFill="1" applyBorder="1" applyAlignment="1">
      <alignment horizontal="center" vertical="center"/>
      <protection/>
    </xf>
    <xf numFmtId="0" fontId="13" fillId="10" borderId="10" xfId="135" applyFont="1" applyFill="1" applyBorder="1" applyAlignment="1">
      <alignment horizontal="left" vertical="center" wrapText="1"/>
      <protection/>
    </xf>
    <xf numFmtId="3" fontId="13" fillId="10" borderId="10" xfId="135" applyNumberFormat="1" applyFont="1" applyFill="1" applyBorder="1" applyAlignment="1">
      <alignment horizontal="right" vertical="center"/>
      <protection/>
    </xf>
    <xf numFmtId="0" fontId="8" fillId="33" borderId="10" xfId="135" applyFont="1" applyFill="1" applyBorder="1" applyAlignment="1">
      <alignment vertical="center"/>
      <protection/>
    </xf>
    <xf numFmtId="0" fontId="8" fillId="35" borderId="10" xfId="135" applyFont="1" applyFill="1" applyBorder="1" applyAlignment="1">
      <alignment horizontal="center" vertical="center"/>
      <protection/>
    </xf>
    <xf numFmtId="0" fontId="5" fillId="0" borderId="10" xfId="84" applyFont="1" applyBorder="1" applyAlignment="1">
      <alignment horizontal="left" vertical="center" wrapText="1"/>
      <protection/>
    </xf>
    <xf numFmtId="3" fontId="8" fillId="35" borderId="10" xfId="44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36" fillId="37" borderId="10" xfId="135" applyNumberFormat="1" applyFont="1" applyFill="1" applyBorder="1" applyAlignment="1">
      <alignment horizontal="right" vertical="center"/>
      <protection/>
    </xf>
    <xf numFmtId="0" fontId="13" fillId="10" borderId="10" xfId="135" applyFont="1" applyFill="1" applyBorder="1" applyAlignment="1">
      <alignment horizontal="center" vertical="center"/>
      <protection/>
    </xf>
    <xf numFmtId="3" fontId="13" fillId="10" borderId="10" xfId="44" applyNumberFormat="1" applyFont="1" applyFill="1" applyBorder="1" applyAlignment="1">
      <alignment horizontal="right" vertical="center"/>
    </xf>
    <xf numFmtId="0" fontId="36" fillId="39" borderId="10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vertical="center" wrapText="1"/>
    </xf>
    <xf numFmtId="3" fontId="36" fillId="39" borderId="10" xfId="0" applyNumberFormat="1" applyFont="1" applyFill="1" applyBorder="1" applyAlignment="1">
      <alignment vertical="center"/>
    </xf>
    <xf numFmtId="3" fontId="13" fillId="39" borderId="10" xfId="106" applyNumberFormat="1" applyFont="1" applyFill="1" applyBorder="1" applyAlignment="1">
      <alignment vertical="center"/>
      <protection/>
    </xf>
    <xf numFmtId="0" fontId="13" fillId="39" borderId="10" xfId="106" applyFont="1" applyFill="1" applyBorder="1" applyAlignment="1">
      <alignment vertical="center"/>
      <protection/>
    </xf>
    <xf numFmtId="0" fontId="30" fillId="39" borderId="10" xfId="106" applyFont="1" applyFill="1" applyBorder="1" applyAlignment="1">
      <alignment horizontal="center" vertical="center"/>
      <protection/>
    </xf>
    <xf numFmtId="0" fontId="30" fillId="39" borderId="10" xfId="95" applyFont="1" applyFill="1" applyBorder="1" applyAlignment="1">
      <alignment horizontal="left" vertical="center" wrapText="1"/>
      <protection/>
    </xf>
    <xf numFmtId="3" fontId="37" fillId="39" borderId="10" xfId="106" applyNumberFormat="1" applyFont="1" applyFill="1" applyBorder="1" applyAlignment="1">
      <alignment vertical="center" wrapText="1"/>
      <protection/>
    </xf>
    <xf numFmtId="0" fontId="38" fillId="39" borderId="10" xfId="106" applyFont="1" applyFill="1" applyBorder="1" applyAlignment="1">
      <alignment vertical="center" wrapText="1"/>
      <protection/>
    </xf>
    <xf numFmtId="3" fontId="39" fillId="39" borderId="10" xfId="106" applyNumberFormat="1" applyFont="1" applyFill="1" applyBorder="1" applyAlignment="1">
      <alignment vertical="center" wrapText="1"/>
      <protection/>
    </xf>
    <xf numFmtId="0" fontId="30" fillId="39" borderId="10" xfId="106" applyFont="1" applyFill="1" applyBorder="1" applyAlignment="1">
      <alignment horizontal="center" vertical="center" wrapText="1"/>
      <protection/>
    </xf>
    <xf numFmtId="0" fontId="30" fillId="39" borderId="10" xfId="106" applyFont="1" applyFill="1" applyBorder="1" applyAlignment="1">
      <alignment vertical="center" wrapText="1"/>
      <protection/>
    </xf>
    <xf numFmtId="3" fontId="30" fillId="39" borderId="10" xfId="106" applyNumberFormat="1" applyFont="1" applyFill="1" applyBorder="1" applyAlignment="1">
      <alignment vertical="center" wrapText="1"/>
      <protection/>
    </xf>
    <xf numFmtId="3" fontId="30" fillId="39" borderId="10" xfId="106" applyNumberFormat="1" applyFont="1" applyFill="1" applyBorder="1" applyAlignment="1">
      <alignment horizontal="right" vertical="center" wrapText="1"/>
      <protection/>
    </xf>
    <xf numFmtId="0" fontId="30" fillId="39" borderId="10" xfId="106" applyNumberFormat="1" applyFont="1" applyFill="1" applyBorder="1" applyAlignment="1">
      <alignment horizontal="left" vertical="center" wrapText="1"/>
      <protection/>
    </xf>
    <xf numFmtId="0" fontId="30" fillId="10" borderId="10" xfId="106" applyFont="1" applyFill="1" applyBorder="1" applyAlignment="1">
      <alignment horizontal="center" vertical="center" wrapText="1"/>
      <protection/>
    </xf>
    <xf numFmtId="0" fontId="30" fillId="10" borderId="10" xfId="106" applyFont="1" applyFill="1" applyBorder="1" applyAlignment="1">
      <alignment vertical="center" wrapText="1"/>
      <protection/>
    </xf>
    <xf numFmtId="3" fontId="30" fillId="10" borderId="10" xfId="106" applyNumberFormat="1" applyFont="1" applyFill="1" applyBorder="1" applyAlignment="1">
      <alignment vertical="center" wrapText="1"/>
      <protection/>
    </xf>
    <xf numFmtId="0" fontId="39" fillId="10" borderId="10" xfId="106" applyFont="1" applyFill="1" applyBorder="1" applyAlignment="1">
      <alignment vertical="center" wrapText="1"/>
      <protection/>
    </xf>
    <xf numFmtId="0" fontId="38" fillId="39" borderId="10" xfId="106" applyFont="1" applyFill="1" applyBorder="1" applyAlignment="1">
      <alignment horizontal="left" vertical="center" wrapText="1"/>
      <protection/>
    </xf>
    <xf numFmtId="0" fontId="30" fillId="35" borderId="10" xfId="106" applyFont="1" applyFill="1" applyBorder="1" applyAlignment="1">
      <alignment horizontal="center" vertical="center" wrapText="1"/>
      <protection/>
    </xf>
    <xf numFmtId="3" fontId="30" fillId="39" borderId="10" xfId="106" applyNumberFormat="1" applyFont="1" applyFill="1" applyBorder="1" applyAlignment="1">
      <alignment horizontal="right" vertical="center"/>
      <protection/>
    </xf>
    <xf numFmtId="3" fontId="39" fillId="39" borderId="10" xfId="106" applyNumberFormat="1" applyFont="1" applyFill="1" applyBorder="1" applyAlignment="1">
      <alignment horizontal="center" vertical="center"/>
      <protection/>
    </xf>
    <xf numFmtId="49" fontId="40" fillId="10" borderId="10" xfId="21" applyNumberFormat="1" applyFont="1" applyFill="1" applyBorder="1" applyAlignment="1">
      <alignment horizontal="center" vertical="center"/>
    </xf>
    <xf numFmtId="49" fontId="40" fillId="10" borderId="10" xfId="21" applyNumberFormat="1" applyFont="1" applyFill="1" applyBorder="1" applyAlignment="1">
      <alignment horizontal="left" vertical="center" wrapText="1"/>
    </xf>
    <xf numFmtId="3" fontId="40" fillId="10" borderId="10" xfId="21" applyNumberFormat="1" applyFont="1" applyFill="1" applyBorder="1" applyAlignment="1">
      <alignment horizontal="right" vertical="center" wrapText="1"/>
    </xf>
    <xf numFmtId="49" fontId="41" fillId="39" borderId="10" xfId="136" applyNumberFormat="1" applyFont="1" applyFill="1" applyBorder="1" applyAlignment="1">
      <alignment horizontal="center" vertical="center"/>
      <protection/>
    </xf>
    <xf numFmtId="49" fontId="41" fillId="39" borderId="10" xfId="136" applyNumberFormat="1" applyFont="1" applyFill="1" applyBorder="1" applyAlignment="1">
      <alignment horizontal="left" vertical="center" wrapText="1"/>
      <protection/>
    </xf>
    <xf numFmtId="3" fontId="39" fillId="39" borderId="10" xfId="120" applyNumberFormat="1" applyFont="1" applyFill="1" applyBorder="1" applyAlignment="1">
      <alignment horizontal="right" vertical="center" wrapText="1"/>
      <protection/>
    </xf>
    <xf numFmtId="3" fontId="41" fillId="39" borderId="10" xfId="0" applyNumberFormat="1" applyFont="1" applyFill="1" applyBorder="1" applyAlignment="1">
      <alignment horizontal="right" vertical="center"/>
    </xf>
    <xf numFmtId="3" fontId="40" fillId="10" borderId="10" xfId="21" applyNumberFormat="1" applyFont="1" applyFill="1" applyBorder="1" applyAlignment="1">
      <alignment horizontal="right" vertical="center"/>
    </xf>
    <xf numFmtId="49" fontId="41" fillId="33" borderId="10" xfId="136" applyNumberFormat="1" applyFont="1" applyFill="1" applyBorder="1" applyAlignment="1">
      <alignment horizontal="center" vertical="center"/>
      <protection/>
    </xf>
    <xf numFmtId="3" fontId="41" fillId="37" borderId="10" xfId="0" applyNumberFormat="1" applyFont="1" applyFill="1" applyBorder="1" applyAlignment="1">
      <alignment horizontal="right" vertical="center"/>
    </xf>
    <xf numFmtId="0" fontId="9" fillId="0" borderId="0" xfId="95" applyFont="1" applyAlignment="1">
      <alignment vertical="top"/>
      <protection/>
    </xf>
    <xf numFmtId="0" fontId="0" fillId="0" borderId="0" xfId="95">
      <alignment/>
      <protection/>
    </xf>
    <xf numFmtId="0" fontId="3" fillId="0" borderId="0" xfId="95" applyFont="1" applyAlignment="1">
      <alignment horizontal="center" vertical="center" wrapText="1"/>
      <protection/>
    </xf>
    <xf numFmtId="0" fontId="4" fillId="0" borderId="0" xfId="95" applyFont="1" applyAlignment="1">
      <alignment horizontal="right"/>
      <protection/>
    </xf>
    <xf numFmtId="0" fontId="8" fillId="38" borderId="10" xfId="95" applyFont="1" applyFill="1" applyBorder="1" applyAlignment="1">
      <alignment horizontal="center" vertical="center"/>
      <protection/>
    </xf>
    <xf numFmtId="0" fontId="8" fillId="38" borderId="10" xfId="95" applyFont="1" applyFill="1" applyBorder="1" applyAlignment="1">
      <alignment horizontal="center" vertical="center" wrapText="1"/>
      <protection/>
    </xf>
    <xf numFmtId="0" fontId="16" fillId="0" borderId="10" xfId="95" applyFont="1" applyBorder="1" applyAlignment="1">
      <alignment horizontal="center" vertical="center"/>
      <protection/>
    </xf>
    <xf numFmtId="0" fontId="42" fillId="0" borderId="0" xfId="95" applyFont="1">
      <alignment/>
      <protection/>
    </xf>
    <xf numFmtId="0" fontId="42" fillId="0" borderId="13" xfId="95" applyFont="1" applyBorder="1" applyAlignment="1">
      <alignment horizontal="center" vertical="center"/>
      <protection/>
    </xf>
    <xf numFmtId="0" fontId="42" fillId="0" borderId="13" xfId="95" applyFont="1" applyBorder="1" applyAlignment="1">
      <alignment horizontal="center" vertical="center" wrapText="1"/>
      <protection/>
    </xf>
    <xf numFmtId="0" fontId="43" fillId="0" borderId="13" xfId="95" applyFont="1" applyBorder="1" applyAlignment="1">
      <alignment horizontal="center" vertical="center" wrapText="1"/>
      <protection/>
    </xf>
    <xf numFmtId="0" fontId="17" fillId="4" borderId="13" xfId="95" applyFont="1" applyFill="1" applyBorder="1" applyAlignment="1">
      <alignment horizontal="center" vertical="center" wrapText="1"/>
      <protection/>
    </xf>
    <xf numFmtId="3" fontId="17" fillId="0" borderId="13" xfId="95" applyNumberFormat="1" applyFont="1" applyBorder="1" applyAlignment="1">
      <alignment horizontal="center" vertical="center"/>
      <protection/>
    </xf>
    <xf numFmtId="0" fontId="12" fillId="0" borderId="0" xfId="95" applyFont="1" applyAlignment="1">
      <alignment vertical="center"/>
      <protection/>
    </xf>
    <xf numFmtId="3" fontId="41" fillId="37" borderId="10" xfId="95" applyNumberFormat="1" applyFont="1" applyFill="1" applyBorder="1" applyAlignment="1">
      <alignment horizontal="center" vertical="center"/>
      <protection/>
    </xf>
    <xf numFmtId="0" fontId="41" fillId="39" borderId="14" xfId="95" applyFont="1" applyFill="1" applyBorder="1" applyAlignment="1">
      <alignment horizontal="center" vertical="center" wrapText="1"/>
      <protection/>
    </xf>
    <xf numFmtId="0" fontId="41" fillId="39" borderId="10" xfId="95" applyFont="1" applyFill="1" applyBorder="1" applyAlignment="1">
      <alignment horizontal="left" vertical="center" wrapText="1"/>
      <protection/>
    </xf>
    <xf numFmtId="3" fontId="41" fillId="39" borderId="14" xfId="95" applyNumberFormat="1" applyFont="1" applyFill="1" applyBorder="1" applyAlignment="1">
      <alignment horizontal="center" vertical="center"/>
      <protection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37" borderId="10" xfId="135" applyFont="1" applyFill="1" applyBorder="1" applyAlignment="1">
      <alignment horizontal="right" vertical="center" indent="1"/>
      <protection/>
    </xf>
    <xf numFmtId="49" fontId="12" fillId="33" borderId="10" xfId="135" applyNumberFormat="1" applyFont="1" applyFill="1" applyBorder="1" applyAlignment="1">
      <alignment horizontal="center" vertical="center"/>
      <protection/>
    </xf>
    <xf numFmtId="0" fontId="87" fillId="37" borderId="10" xfId="0" applyFont="1" applyFill="1" applyBorder="1" applyAlignment="1">
      <alignment horizontal="center" vertical="center" wrapText="1"/>
    </xf>
    <xf numFmtId="0" fontId="87" fillId="13" borderId="10" xfId="0" applyFont="1" applyFill="1" applyBorder="1" applyAlignment="1">
      <alignment horizontal="center" vertical="center" wrapText="1"/>
    </xf>
    <xf numFmtId="0" fontId="87" fillId="40" borderId="10" xfId="0" applyFont="1" applyFill="1" applyBorder="1" applyAlignment="1">
      <alignment horizontal="center" vertical="center" wrapText="1"/>
    </xf>
    <xf numFmtId="0" fontId="87" fillId="11" borderId="10" xfId="0" applyFont="1" applyFill="1" applyBorder="1" applyAlignment="1">
      <alignment horizontal="center" vertical="center" wrapText="1"/>
    </xf>
    <xf numFmtId="0" fontId="87" fillId="38" borderId="10" xfId="0" applyFont="1" applyFill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0" fontId="87" fillId="3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87" fillId="8" borderId="10" xfId="0" applyFont="1" applyFill="1" applyBorder="1" applyAlignment="1">
      <alignment horizontal="center" vertical="center" wrapText="1"/>
    </xf>
    <xf numFmtId="0" fontId="87" fillId="43" borderId="10" xfId="0" applyFont="1" applyFill="1" applyBorder="1" applyAlignment="1">
      <alignment horizontal="center" vertical="center" wrapText="1"/>
    </xf>
    <xf numFmtId="0" fontId="26" fillId="36" borderId="10" xfId="21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/>
    </xf>
    <xf numFmtId="0" fontId="4" fillId="0" borderId="18" xfId="120" applyFont="1" applyBorder="1" applyAlignment="1">
      <alignment horizontal="right"/>
      <protection/>
    </xf>
    <xf numFmtId="0" fontId="4" fillId="0" borderId="0" xfId="120" applyFont="1" applyBorder="1" applyAlignment="1">
      <alignment horizontal="right"/>
      <protection/>
    </xf>
    <xf numFmtId="0" fontId="31" fillId="36" borderId="10" xfId="0" applyFont="1" applyFill="1" applyBorder="1" applyAlignment="1">
      <alignment horizontal="center"/>
    </xf>
    <xf numFmtId="0" fontId="11" fillId="4" borderId="10" xfId="120" applyFont="1" applyFill="1" applyBorder="1" applyAlignment="1">
      <alignment horizontal="center" vertical="center" wrapText="1"/>
      <protection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26" fillId="36" borderId="13" xfId="21" applyFont="1" applyFill="1" applyBorder="1" applyAlignment="1">
      <alignment horizontal="center" vertical="center" wrapText="1"/>
    </xf>
    <xf numFmtId="0" fontId="26" fillId="36" borderId="17" xfId="2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4" borderId="12" xfId="95" applyFont="1" applyFill="1" applyBorder="1" applyAlignment="1">
      <alignment horizontal="center" vertical="center" wrapText="1"/>
      <protection/>
    </xf>
    <xf numFmtId="0" fontId="3" fillId="4" borderId="15" xfId="95" applyFont="1" applyFill="1" applyBorder="1" applyAlignment="1">
      <alignment horizontal="center" vertical="center" wrapText="1"/>
      <protection/>
    </xf>
    <xf numFmtId="0" fontId="3" fillId="4" borderId="16" xfId="95" applyFont="1" applyFill="1" applyBorder="1" applyAlignment="1">
      <alignment horizontal="center" vertical="center" wrapText="1"/>
      <protection/>
    </xf>
    <xf numFmtId="0" fontId="36" fillId="37" borderId="12" xfId="95" applyFont="1" applyFill="1" applyBorder="1" applyAlignment="1">
      <alignment horizontal="right" vertical="center"/>
      <protection/>
    </xf>
    <xf numFmtId="0" fontId="36" fillId="37" borderId="15" xfId="95" applyFont="1" applyFill="1" applyBorder="1" applyAlignment="1">
      <alignment horizontal="right" vertical="center"/>
      <protection/>
    </xf>
    <xf numFmtId="0" fontId="36" fillId="37" borderId="16" xfId="95" applyFont="1" applyFill="1" applyBorder="1" applyAlignment="1">
      <alignment horizontal="right" vertical="center"/>
      <protection/>
    </xf>
    <xf numFmtId="0" fontId="18" fillId="34" borderId="10" xfId="106" applyFont="1" applyFill="1" applyBorder="1" applyAlignment="1">
      <alignment horizontal="center" vertical="center"/>
      <protection/>
    </xf>
    <xf numFmtId="0" fontId="18" fillId="34" borderId="10" xfId="106" applyFont="1" applyFill="1" applyBorder="1" applyAlignment="1">
      <alignment horizontal="center" vertical="center" wrapText="1"/>
      <protection/>
    </xf>
    <xf numFmtId="0" fontId="3" fillId="37" borderId="10" xfId="106" applyFont="1" applyFill="1" applyBorder="1" applyAlignment="1">
      <alignment horizontal="center" vertical="center"/>
      <protection/>
    </xf>
    <xf numFmtId="3" fontId="13" fillId="3" borderId="12" xfId="106" applyNumberFormat="1" applyFont="1" applyFill="1" applyBorder="1" applyAlignment="1">
      <alignment horizontal="center" vertical="center"/>
      <protection/>
    </xf>
    <xf numFmtId="0" fontId="13" fillId="3" borderId="16" xfId="106" applyFont="1" applyFill="1" applyBorder="1" applyAlignment="1">
      <alignment horizontal="center" vertical="center"/>
      <protection/>
    </xf>
    <xf numFmtId="0" fontId="13" fillId="39" borderId="10" xfId="106" applyFont="1" applyFill="1" applyBorder="1" applyAlignment="1">
      <alignment horizontal="right" vertical="center"/>
      <protection/>
    </xf>
    <xf numFmtId="0" fontId="20" fillId="0" borderId="12" xfId="106" applyFont="1" applyBorder="1" applyAlignment="1">
      <alignment horizontal="center" vertical="center"/>
      <protection/>
    </xf>
    <xf numFmtId="0" fontId="20" fillId="0" borderId="15" xfId="106" applyFont="1" applyBorder="1" applyAlignment="1">
      <alignment horizontal="center" vertical="center"/>
      <protection/>
    </xf>
    <xf numFmtId="0" fontId="20" fillId="0" borderId="16" xfId="106" applyFont="1" applyBorder="1" applyAlignment="1">
      <alignment horizontal="center" vertical="center"/>
      <protection/>
    </xf>
    <xf numFmtId="0" fontId="14" fillId="4" borderId="12" xfId="106" applyFont="1" applyFill="1" applyBorder="1" applyAlignment="1">
      <alignment horizontal="center" vertical="center"/>
      <protection/>
    </xf>
    <xf numFmtId="0" fontId="14" fillId="4" borderId="15" xfId="106" applyFont="1" applyFill="1" applyBorder="1" applyAlignment="1">
      <alignment horizontal="center" vertical="center"/>
      <protection/>
    </xf>
    <xf numFmtId="0" fontId="14" fillId="4" borderId="16" xfId="106" applyFont="1" applyFill="1" applyBorder="1" applyAlignment="1">
      <alignment horizontal="center" vertical="center"/>
      <protection/>
    </xf>
    <xf numFmtId="0" fontId="14" fillId="33" borderId="0" xfId="106" applyFont="1" applyFill="1" applyBorder="1" applyAlignment="1">
      <alignment horizontal="center" vertical="center"/>
      <protection/>
    </xf>
    <xf numFmtId="0" fontId="14" fillId="0" borderId="12" xfId="106" applyFont="1" applyBorder="1" applyAlignment="1">
      <alignment horizontal="center" vertical="center"/>
      <protection/>
    </xf>
    <xf numFmtId="0" fontId="14" fillId="0" borderId="15" xfId="106" applyFont="1" applyBorder="1" applyAlignment="1">
      <alignment horizontal="center" vertical="center"/>
      <protection/>
    </xf>
    <xf numFmtId="0" fontId="14" fillId="0" borderId="16" xfId="106" applyFont="1" applyBorder="1" applyAlignment="1">
      <alignment horizontal="center" vertical="center"/>
      <protection/>
    </xf>
    <xf numFmtId="0" fontId="39" fillId="39" borderId="12" xfId="106" applyFont="1" applyFill="1" applyBorder="1" applyAlignment="1">
      <alignment horizontal="right" vertical="center" wrapText="1"/>
      <protection/>
    </xf>
    <xf numFmtId="0" fontId="39" fillId="39" borderId="15" xfId="106" applyFont="1" applyFill="1" applyBorder="1" applyAlignment="1">
      <alignment horizontal="right" vertical="center" wrapText="1"/>
      <protection/>
    </xf>
    <xf numFmtId="0" fontId="39" fillId="39" borderId="16" xfId="106" applyFont="1" applyFill="1" applyBorder="1" applyAlignment="1">
      <alignment horizontal="right" vertical="center" wrapText="1"/>
      <protection/>
    </xf>
    <xf numFmtId="0" fontId="19" fillId="0" borderId="19" xfId="106" applyFont="1" applyBorder="1" applyAlignment="1">
      <alignment horizontal="center" vertical="center"/>
      <protection/>
    </xf>
    <xf numFmtId="0" fontId="19" fillId="0" borderId="18" xfId="106" applyFont="1" applyBorder="1" applyAlignment="1">
      <alignment horizontal="center" vertical="center"/>
      <protection/>
    </xf>
    <xf numFmtId="0" fontId="19" fillId="0" borderId="20" xfId="106" applyFont="1" applyBorder="1" applyAlignment="1">
      <alignment horizontal="center" vertical="center"/>
      <protection/>
    </xf>
  </cellXfs>
  <cellStyles count="13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Normalny_Arkusz1 2" xfId="135"/>
    <cellStyle name="Normalny_I ZESTAWIENIE WYDATKÓW 2" xfId="136"/>
    <cellStyle name="Normalny_UKŁ WYK. 2006.xls Z DN. 18.01.06" xfId="137"/>
    <cellStyle name="Obliczenia" xfId="138"/>
    <cellStyle name="Followed Hyperlink" xfId="139"/>
    <cellStyle name="Percent" xfId="140"/>
    <cellStyle name="Suma" xfId="141"/>
    <cellStyle name="Tekst objaśnienia" xfId="142"/>
    <cellStyle name="Tekst ostrzeżenia" xfId="143"/>
    <cellStyle name="Tytuł" xfId="144"/>
    <cellStyle name="Uwaga" xfId="145"/>
    <cellStyle name="Currency" xfId="146"/>
    <cellStyle name="Currency [0]" xfId="147"/>
    <cellStyle name="Złe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27" sqref="B27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35.75390625" style="0" customWidth="1"/>
    <col min="5" max="5" width="17.625" style="0" customWidth="1"/>
    <col min="6" max="6" width="19.625" style="4" customWidth="1"/>
    <col min="7" max="7" width="17.625" style="4" customWidth="1"/>
  </cols>
  <sheetData>
    <row r="1" spans="1:7" ht="30" customHeight="1">
      <c r="A1" s="232" t="s">
        <v>266</v>
      </c>
      <c r="B1" s="233"/>
      <c r="C1" s="233"/>
      <c r="D1" s="233"/>
      <c r="E1" s="233"/>
      <c r="F1" s="233"/>
      <c r="G1" s="234"/>
    </row>
    <row r="2" spans="1:7" ht="18" customHeight="1">
      <c r="A2" s="52"/>
      <c r="B2" s="52"/>
      <c r="C2" s="52"/>
      <c r="D2" s="52"/>
      <c r="E2" s="52"/>
      <c r="F2" s="52"/>
      <c r="G2" s="52"/>
    </row>
    <row r="3" spans="1:7" s="2" customFormat="1" ht="15" customHeight="1">
      <c r="A3" s="235" t="s">
        <v>45</v>
      </c>
      <c r="B3" s="235" t="s">
        <v>46</v>
      </c>
      <c r="C3" s="235" t="s">
        <v>47</v>
      </c>
      <c r="D3" s="235" t="s">
        <v>48</v>
      </c>
      <c r="E3" s="235" t="s">
        <v>43</v>
      </c>
      <c r="F3" s="235" t="s">
        <v>49</v>
      </c>
      <c r="G3" s="235"/>
    </row>
    <row r="4" spans="1:7" s="3" customFormat="1" ht="30.75" customHeight="1">
      <c r="A4" s="235"/>
      <c r="B4" s="235"/>
      <c r="C4" s="235"/>
      <c r="D4" s="235"/>
      <c r="E4" s="235"/>
      <c r="F4" s="51" t="s">
        <v>50</v>
      </c>
      <c r="G4" s="51" t="s">
        <v>51</v>
      </c>
    </row>
    <row r="5" spans="1:7" s="2" customFormat="1" ht="13.5" customHeight="1">
      <c r="A5" s="142">
        <v>1</v>
      </c>
      <c r="B5" s="142">
        <v>2</v>
      </c>
      <c r="C5" s="142">
        <v>3</v>
      </c>
      <c r="D5" s="142">
        <v>4</v>
      </c>
      <c r="E5" s="142">
        <v>5</v>
      </c>
      <c r="F5" s="142">
        <v>6</v>
      </c>
      <c r="G5" s="142">
        <v>7</v>
      </c>
    </row>
    <row r="6" spans="1:7" s="2" customFormat="1" ht="18.75" customHeight="1">
      <c r="A6" s="43" t="s">
        <v>86</v>
      </c>
      <c r="B6" s="43"/>
      <c r="C6" s="43"/>
      <c r="D6" s="44" t="s">
        <v>87</v>
      </c>
      <c r="E6" s="45">
        <f>E7</f>
        <v>75000</v>
      </c>
      <c r="F6" s="45">
        <f>F7</f>
        <v>75000</v>
      </c>
      <c r="G6" s="45">
        <f>G7</f>
        <v>0</v>
      </c>
    </row>
    <row r="7" spans="1:7" s="2" customFormat="1" ht="25.5">
      <c r="A7" s="239"/>
      <c r="B7" s="91" t="s">
        <v>88</v>
      </c>
      <c r="C7" s="91"/>
      <c r="D7" s="157" t="s">
        <v>89</v>
      </c>
      <c r="E7" s="158">
        <f>SUM(E8)</f>
        <v>75000</v>
      </c>
      <c r="F7" s="158">
        <f>SUM(F8)</f>
        <v>75000</v>
      </c>
      <c r="G7" s="158">
        <f>SUM(G8)</f>
        <v>0</v>
      </c>
    </row>
    <row r="8" spans="1:7" s="2" customFormat="1" ht="63.75">
      <c r="A8" s="239"/>
      <c r="B8" s="28"/>
      <c r="C8" s="28" t="s">
        <v>90</v>
      </c>
      <c r="D8" s="29" t="s">
        <v>91</v>
      </c>
      <c r="E8" s="30">
        <f>F8+G8</f>
        <v>75000</v>
      </c>
      <c r="F8" s="30">
        <v>75000</v>
      </c>
      <c r="G8" s="30">
        <v>0</v>
      </c>
    </row>
    <row r="9" spans="1:7" s="2" customFormat="1" ht="20.25" customHeight="1">
      <c r="A9" s="46" t="s">
        <v>92</v>
      </c>
      <c r="B9" s="46"/>
      <c r="C9" s="46"/>
      <c r="D9" s="47" t="s">
        <v>93</v>
      </c>
      <c r="E9" s="48">
        <f aca="true" t="shared" si="0" ref="E9:G10">E10</f>
        <v>75000</v>
      </c>
      <c r="F9" s="48">
        <f t="shared" si="0"/>
        <v>75000</v>
      </c>
      <c r="G9" s="48">
        <f t="shared" si="0"/>
        <v>0</v>
      </c>
    </row>
    <row r="10" spans="1:7" s="2" customFormat="1" ht="18.75" customHeight="1">
      <c r="A10" s="100"/>
      <c r="B10" s="159" t="s">
        <v>94</v>
      </c>
      <c r="C10" s="159"/>
      <c r="D10" s="160" t="s">
        <v>95</v>
      </c>
      <c r="E10" s="161">
        <f t="shared" si="0"/>
        <v>75000</v>
      </c>
      <c r="F10" s="161">
        <f t="shared" si="0"/>
        <v>75000</v>
      </c>
      <c r="G10" s="161">
        <f t="shared" si="0"/>
        <v>0</v>
      </c>
    </row>
    <row r="11" spans="1:7" s="2" customFormat="1" ht="68.25" customHeight="1">
      <c r="A11" s="100"/>
      <c r="B11" s="28"/>
      <c r="C11" s="28" t="s">
        <v>96</v>
      </c>
      <c r="D11" s="32" t="s">
        <v>97</v>
      </c>
      <c r="E11" s="33">
        <f>F11+G11</f>
        <v>75000</v>
      </c>
      <c r="F11" s="34">
        <v>75000</v>
      </c>
      <c r="G11" s="34">
        <v>0</v>
      </c>
    </row>
    <row r="12" spans="1:7" s="2" customFormat="1" ht="18.75" customHeight="1">
      <c r="A12" s="43" t="s">
        <v>98</v>
      </c>
      <c r="B12" s="43"/>
      <c r="C12" s="43"/>
      <c r="D12" s="49" t="s">
        <v>99</v>
      </c>
      <c r="E12" s="48">
        <f>E13+E21</f>
        <v>3207770</v>
      </c>
      <c r="F12" s="48">
        <f>F13+F21</f>
        <v>374000</v>
      </c>
      <c r="G12" s="48">
        <f>G13+G21</f>
        <v>2833770</v>
      </c>
    </row>
    <row r="13" spans="1:7" s="2" customFormat="1" ht="18.75" customHeight="1">
      <c r="A13" s="101"/>
      <c r="B13" s="145" t="s">
        <v>100</v>
      </c>
      <c r="C13" s="145"/>
      <c r="D13" s="162" t="s">
        <v>101</v>
      </c>
      <c r="E13" s="163">
        <f>SUM(E14:E20)</f>
        <v>2907770</v>
      </c>
      <c r="F13" s="163">
        <f>SUM(F14:F20)</f>
        <v>74000</v>
      </c>
      <c r="G13" s="163">
        <f>SUM(G14:G20)</f>
        <v>2833770</v>
      </c>
    </row>
    <row r="14" spans="1:7" s="2" customFormat="1" ht="33.75" customHeight="1">
      <c r="A14" s="101"/>
      <c r="B14" s="27"/>
      <c r="C14" s="86" t="s">
        <v>102</v>
      </c>
      <c r="D14" s="87" t="s">
        <v>103</v>
      </c>
      <c r="E14" s="30">
        <f aca="true" t="shared" si="1" ref="E14:E20">F14+G14</f>
        <v>50000</v>
      </c>
      <c r="F14" s="34">
        <v>50000</v>
      </c>
      <c r="G14" s="34">
        <v>0</v>
      </c>
    </row>
    <row r="15" spans="1:7" s="2" customFormat="1" ht="38.25">
      <c r="A15" s="101"/>
      <c r="B15" s="102"/>
      <c r="C15" s="28" t="s">
        <v>104</v>
      </c>
      <c r="D15" s="32" t="s">
        <v>105</v>
      </c>
      <c r="E15" s="30">
        <f t="shared" si="1"/>
        <v>5000</v>
      </c>
      <c r="F15" s="30">
        <v>5000</v>
      </c>
      <c r="G15" s="30">
        <v>0</v>
      </c>
    </row>
    <row r="16" spans="1:7" s="2" customFormat="1" ht="21" customHeight="1">
      <c r="A16" s="101"/>
      <c r="B16" s="102"/>
      <c r="C16" s="28" t="s">
        <v>106</v>
      </c>
      <c r="D16" s="37" t="s">
        <v>107</v>
      </c>
      <c r="E16" s="30">
        <f t="shared" si="1"/>
        <v>9000</v>
      </c>
      <c r="F16" s="30">
        <v>9000</v>
      </c>
      <c r="G16" s="30">
        <v>0</v>
      </c>
    </row>
    <row r="17" spans="1:7" ht="21" customHeight="1">
      <c r="A17" s="101"/>
      <c r="B17" s="102"/>
      <c r="C17" s="28" t="s">
        <v>108</v>
      </c>
      <c r="D17" s="37" t="s">
        <v>109</v>
      </c>
      <c r="E17" s="30">
        <f>F17+G17</f>
        <v>10000</v>
      </c>
      <c r="F17" s="30">
        <v>10000</v>
      </c>
      <c r="G17" s="30">
        <v>0</v>
      </c>
    </row>
    <row r="18" spans="1:7" ht="81" customHeight="1">
      <c r="A18" s="101"/>
      <c r="B18" s="102"/>
      <c r="C18" s="53" t="s">
        <v>301</v>
      </c>
      <c r="D18" s="54" t="s">
        <v>302</v>
      </c>
      <c r="E18" s="30">
        <f>F18+G18</f>
        <v>1300000</v>
      </c>
      <c r="F18" s="30">
        <v>0</v>
      </c>
      <c r="G18" s="30">
        <v>1300000</v>
      </c>
    </row>
    <row r="19" spans="1:7" ht="69" customHeight="1">
      <c r="A19" s="101"/>
      <c r="B19" s="102"/>
      <c r="C19" s="28" t="s">
        <v>112</v>
      </c>
      <c r="D19" s="32" t="s">
        <v>222</v>
      </c>
      <c r="E19" s="30">
        <f t="shared" si="1"/>
        <v>70000</v>
      </c>
      <c r="F19" s="30">
        <v>0</v>
      </c>
      <c r="G19" s="30">
        <v>70000</v>
      </c>
    </row>
    <row r="20" spans="1:7" ht="51">
      <c r="A20" s="101"/>
      <c r="B20" s="102"/>
      <c r="C20" s="28" t="s">
        <v>113</v>
      </c>
      <c r="D20" s="32" t="s">
        <v>114</v>
      </c>
      <c r="E20" s="30">
        <f t="shared" si="1"/>
        <v>1463770</v>
      </c>
      <c r="F20" s="30">
        <v>0</v>
      </c>
      <c r="G20" s="30">
        <v>1463770</v>
      </c>
    </row>
    <row r="21" spans="1:7" ht="12.75">
      <c r="A21" s="101"/>
      <c r="B21" s="38">
        <v>60016</v>
      </c>
      <c r="C21" s="27"/>
      <c r="D21" s="35" t="s">
        <v>115</v>
      </c>
      <c r="E21" s="26">
        <f>SUM(E22)</f>
        <v>300000</v>
      </c>
      <c r="F21" s="26">
        <f>SUM(F22)</f>
        <v>300000</v>
      </c>
      <c r="G21" s="26">
        <f>SUM(G22)</f>
        <v>0</v>
      </c>
    </row>
    <row r="22" spans="1:7" ht="51">
      <c r="A22" s="101"/>
      <c r="B22" s="36"/>
      <c r="C22" s="28" t="s">
        <v>116</v>
      </c>
      <c r="D22" s="32" t="s">
        <v>117</v>
      </c>
      <c r="E22" s="30">
        <f>F22+G22</f>
        <v>300000</v>
      </c>
      <c r="F22" s="30">
        <v>300000</v>
      </c>
      <c r="G22" s="30">
        <v>0</v>
      </c>
    </row>
    <row r="23" spans="1:7" ht="23.25" customHeight="1">
      <c r="A23" s="179">
        <v>700</v>
      </c>
      <c r="B23" s="179"/>
      <c r="C23" s="167"/>
      <c r="D23" s="168" t="s">
        <v>118</v>
      </c>
      <c r="E23" s="180">
        <f>E24</f>
        <v>4035510</v>
      </c>
      <c r="F23" s="180">
        <f>SUM(F24)</f>
        <v>535510</v>
      </c>
      <c r="G23" s="180">
        <f>SUM(G24)</f>
        <v>3500000</v>
      </c>
    </row>
    <row r="24" spans="1:7" ht="25.5">
      <c r="A24" s="103"/>
      <c r="B24" s="38">
        <v>70005</v>
      </c>
      <c r="C24" s="27"/>
      <c r="D24" s="35" t="s">
        <v>119</v>
      </c>
      <c r="E24" s="26">
        <f>SUM(E25:E29)</f>
        <v>4035510</v>
      </c>
      <c r="F24" s="26">
        <f>SUM(F25:F29)</f>
        <v>535510</v>
      </c>
      <c r="G24" s="26">
        <f>SUM(G25:G29)</f>
        <v>3500000</v>
      </c>
    </row>
    <row r="25" spans="1:7" ht="25.5">
      <c r="A25" s="103"/>
      <c r="B25" s="103"/>
      <c r="C25" s="28" t="s">
        <v>120</v>
      </c>
      <c r="D25" s="32" t="s">
        <v>121</v>
      </c>
      <c r="E25" s="30">
        <f>F25+G25</f>
        <v>510</v>
      </c>
      <c r="F25" s="30">
        <v>510</v>
      </c>
      <c r="G25" s="30">
        <v>0</v>
      </c>
    </row>
    <row r="26" spans="1:7" ht="89.25">
      <c r="A26" s="103"/>
      <c r="B26" s="103"/>
      <c r="C26" s="88" t="s">
        <v>138</v>
      </c>
      <c r="D26" s="89" t="s">
        <v>139</v>
      </c>
      <c r="E26" s="30">
        <f>F26+G26</f>
        <v>200000</v>
      </c>
      <c r="F26" s="30">
        <v>200000</v>
      </c>
      <c r="G26" s="30">
        <v>0</v>
      </c>
    </row>
    <row r="27" spans="1:7" ht="51">
      <c r="A27" s="156"/>
      <c r="B27" s="156"/>
      <c r="C27" s="146" t="s">
        <v>122</v>
      </c>
      <c r="D27" s="153" t="s">
        <v>318</v>
      </c>
      <c r="E27" s="154">
        <f>F27+G27</f>
        <v>3500000</v>
      </c>
      <c r="F27" s="154">
        <v>0</v>
      </c>
      <c r="G27" s="154">
        <v>3500000</v>
      </c>
    </row>
    <row r="28" spans="1:7" ht="63.75">
      <c r="A28" s="103"/>
      <c r="B28" s="103"/>
      <c r="C28" s="28" t="s">
        <v>90</v>
      </c>
      <c r="D28" s="29" t="s">
        <v>91</v>
      </c>
      <c r="E28" s="30">
        <f>F28+G28</f>
        <v>67000</v>
      </c>
      <c r="F28" s="34">
        <v>67000</v>
      </c>
      <c r="G28" s="34">
        <v>0</v>
      </c>
    </row>
    <row r="29" spans="1:7" ht="51">
      <c r="A29" s="103"/>
      <c r="B29" s="103"/>
      <c r="C29" s="39">
        <v>2360</v>
      </c>
      <c r="D29" s="40" t="s">
        <v>123</v>
      </c>
      <c r="E29" s="30">
        <f>F29+G29</f>
        <v>268000</v>
      </c>
      <c r="F29" s="41">
        <v>268000</v>
      </c>
      <c r="G29" s="34">
        <v>0</v>
      </c>
    </row>
    <row r="30" spans="1:7" ht="22.5" customHeight="1">
      <c r="A30" s="43" t="s">
        <v>124</v>
      </c>
      <c r="B30" s="43"/>
      <c r="C30" s="43"/>
      <c r="D30" s="49" t="s">
        <v>125</v>
      </c>
      <c r="E30" s="48">
        <f>E31+E33+E36</f>
        <v>1640000</v>
      </c>
      <c r="F30" s="48">
        <f>F31+F33+F36</f>
        <v>1640000</v>
      </c>
      <c r="G30" s="48">
        <f>G31+G33+G36</f>
        <v>0</v>
      </c>
    </row>
    <row r="31" spans="1:7" ht="25.5">
      <c r="A31" s="101"/>
      <c r="B31" s="91" t="s">
        <v>126</v>
      </c>
      <c r="C31" s="91"/>
      <c r="D31" s="165" t="s">
        <v>127</v>
      </c>
      <c r="E31" s="161">
        <f>SUM(E32)</f>
        <v>213000</v>
      </c>
      <c r="F31" s="161">
        <f>SUM(F32)</f>
        <v>213000</v>
      </c>
      <c r="G31" s="161">
        <f>SUM(G32)</f>
        <v>0</v>
      </c>
    </row>
    <row r="32" spans="1:7" ht="63.75">
      <c r="A32" s="101"/>
      <c r="B32" s="28"/>
      <c r="C32" s="28" t="s">
        <v>90</v>
      </c>
      <c r="D32" s="29" t="s">
        <v>91</v>
      </c>
      <c r="E32" s="30">
        <f>F32+G32</f>
        <v>213000</v>
      </c>
      <c r="F32" s="34">
        <v>213000</v>
      </c>
      <c r="G32" s="34">
        <v>0</v>
      </c>
    </row>
    <row r="33" spans="1:7" ht="25.5">
      <c r="A33" s="101"/>
      <c r="B33" s="91" t="s">
        <v>128</v>
      </c>
      <c r="C33" s="91"/>
      <c r="D33" s="157" t="s">
        <v>129</v>
      </c>
      <c r="E33" s="161">
        <f>E34+E35</f>
        <v>1078000</v>
      </c>
      <c r="F33" s="161">
        <f>F34+F35</f>
        <v>1078000</v>
      </c>
      <c r="G33" s="161">
        <f>G34+G35</f>
        <v>0</v>
      </c>
    </row>
    <row r="34" spans="1:7" ht="26.25" customHeight="1">
      <c r="A34" s="91"/>
      <c r="B34" s="91"/>
      <c r="C34" s="92" t="s">
        <v>142</v>
      </c>
      <c r="D34" s="89" t="s">
        <v>143</v>
      </c>
      <c r="E34" s="30">
        <f>F34+G34</f>
        <v>1023000</v>
      </c>
      <c r="F34" s="93">
        <v>1023000</v>
      </c>
      <c r="G34" s="93">
        <v>0</v>
      </c>
    </row>
    <row r="35" spans="1:7" ht="63.75">
      <c r="A35" s="101"/>
      <c r="B35" s="28"/>
      <c r="C35" s="28" t="s">
        <v>90</v>
      </c>
      <c r="D35" s="29" t="s">
        <v>91</v>
      </c>
      <c r="E35" s="30">
        <f>F35+G35</f>
        <v>55000</v>
      </c>
      <c r="F35" s="34">
        <v>55000</v>
      </c>
      <c r="G35" s="34">
        <v>0</v>
      </c>
    </row>
    <row r="36" spans="1:7" ht="19.5" customHeight="1">
      <c r="A36" s="101"/>
      <c r="B36" s="91" t="s">
        <v>130</v>
      </c>
      <c r="C36" s="91"/>
      <c r="D36" s="157" t="s">
        <v>131</v>
      </c>
      <c r="E36" s="161">
        <f>SUM(E37)</f>
        <v>349000</v>
      </c>
      <c r="F36" s="161">
        <f>SUM(F37)</f>
        <v>349000</v>
      </c>
      <c r="G36" s="161">
        <f>SUM(G37)</f>
        <v>0</v>
      </c>
    </row>
    <row r="37" spans="1:7" ht="63.75">
      <c r="A37" s="101"/>
      <c r="B37" s="28"/>
      <c r="C37" s="28" t="s">
        <v>90</v>
      </c>
      <c r="D37" s="29" t="s">
        <v>91</v>
      </c>
      <c r="E37" s="30">
        <f>F37+G37</f>
        <v>349000</v>
      </c>
      <c r="F37" s="34">
        <v>349000</v>
      </c>
      <c r="G37" s="34">
        <v>0</v>
      </c>
    </row>
    <row r="38" spans="1:7" ht="21.75" customHeight="1">
      <c r="A38" s="43" t="s">
        <v>132</v>
      </c>
      <c r="B38" s="43"/>
      <c r="C38" s="43"/>
      <c r="D38" s="49" t="s">
        <v>133</v>
      </c>
      <c r="E38" s="48">
        <f>E39+E42+E48</f>
        <v>404994</v>
      </c>
      <c r="F38" s="48">
        <f>F39+F42+F48</f>
        <v>404994</v>
      </c>
      <c r="G38" s="48">
        <f>G39+G42+G48</f>
        <v>0</v>
      </c>
    </row>
    <row r="39" spans="1:8" ht="12.75">
      <c r="A39" s="104"/>
      <c r="B39" s="91" t="s">
        <v>134</v>
      </c>
      <c r="C39" s="91"/>
      <c r="D39" s="165" t="s">
        <v>135</v>
      </c>
      <c r="E39" s="161">
        <f>SUM(E40:E41)</f>
        <v>259300</v>
      </c>
      <c r="F39" s="161">
        <f>SUM(F40:F41)</f>
        <v>259300</v>
      </c>
      <c r="G39" s="161">
        <f>SUM(G40:G41)</f>
        <v>0</v>
      </c>
      <c r="H39" s="21"/>
    </row>
    <row r="40" spans="1:8" ht="22.5" customHeight="1">
      <c r="A40" s="104"/>
      <c r="B40" s="91"/>
      <c r="C40" s="166" t="s">
        <v>106</v>
      </c>
      <c r="D40" s="90" t="s">
        <v>107</v>
      </c>
      <c r="E40" s="30">
        <f>F40+G40</f>
        <v>3500</v>
      </c>
      <c r="F40" s="34">
        <v>3500</v>
      </c>
      <c r="G40" s="34">
        <v>0</v>
      </c>
      <c r="H40" s="21"/>
    </row>
    <row r="41" spans="1:8" ht="63.75">
      <c r="A41" s="104"/>
      <c r="B41" s="28"/>
      <c r="C41" s="28" t="s">
        <v>90</v>
      </c>
      <c r="D41" s="29" t="s">
        <v>91</v>
      </c>
      <c r="E41" s="30">
        <f>F41+G41</f>
        <v>255800</v>
      </c>
      <c r="F41" s="34">
        <v>255800</v>
      </c>
      <c r="G41" s="34">
        <v>0</v>
      </c>
      <c r="H41" s="21"/>
    </row>
    <row r="42" spans="1:8" ht="20.25" customHeight="1">
      <c r="A42" s="104"/>
      <c r="B42" s="91" t="s">
        <v>136</v>
      </c>
      <c r="C42" s="91"/>
      <c r="D42" s="165" t="s">
        <v>137</v>
      </c>
      <c r="E42" s="161">
        <f>SUM(E43:E47)</f>
        <v>101694</v>
      </c>
      <c r="F42" s="161">
        <f>SUM(F43:F47)</f>
        <v>101694</v>
      </c>
      <c r="G42" s="161">
        <f>SUM(G43:G47)</f>
        <v>0</v>
      </c>
      <c r="H42" s="21"/>
    </row>
    <row r="43" spans="1:8" ht="18.75" customHeight="1">
      <c r="A43" s="104"/>
      <c r="B43" s="104"/>
      <c r="C43" s="28" t="s">
        <v>140</v>
      </c>
      <c r="D43" s="32" t="s">
        <v>141</v>
      </c>
      <c r="E43" s="30">
        <f>F43+G43</f>
        <v>2000</v>
      </c>
      <c r="F43" s="34">
        <v>2000</v>
      </c>
      <c r="G43" s="34">
        <v>0</v>
      </c>
      <c r="H43" s="21"/>
    </row>
    <row r="44" spans="1:8" ht="78.75" customHeight="1">
      <c r="A44" s="104"/>
      <c r="B44" s="104"/>
      <c r="C44" s="28" t="s">
        <v>138</v>
      </c>
      <c r="D44" s="32" t="s">
        <v>139</v>
      </c>
      <c r="E44" s="30">
        <f>F44+G44</f>
        <v>1200</v>
      </c>
      <c r="F44" s="34">
        <v>1200</v>
      </c>
      <c r="G44" s="34">
        <v>0</v>
      </c>
      <c r="H44" s="21"/>
    </row>
    <row r="45" spans="1:7" ht="22.5" customHeight="1">
      <c r="A45" s="101"/>
      <c r="B45" s="104"/>
      <c r="C45" s="28" t="s">
        <v>142</v>
      </c>
      <c r="D45" s="32" t="s">
        <v>143</v>
      </c>
      <c r="E45" s="30">
        <f>F45+G45</f>
        <v>25000</v>
      </c>
      <c r="F45" s="34">
        <v>25000</v>
      </c>
      <c r="G45" s="34">
        <v>0</v>
      </c>
    </row>
    <row r="46" spans="1:7" ht="23.25" customHeight="1">
      <c r="A46" s="101"/>
      <c r="B46" s="104"/>
      <c r="C46" s="28" t="s">
        <v>106</v>
      </c>
      <c r="D46" s="37" t="s">
        <v>107</v>
      </c>
      <c r="E46" s="30">
        <f>F46+G46</f>
        <v>8000</v>
      </c>
      <c r="F46" s="34">
        <v>8000</v>
      </c>
      <c r="G46" s="34">
        <v>0</v>
      </c>
    </row>
    <row r="47" spans="1:7" ht="20.25" customHeight="1">
      <c r="A47" s="101"/>
      <c r="B47" s="104"/>
      <c r="C47" s="28" t="s">
        <v>108</v>
      </c>
      <c r="D47" s="32" t="s">
        <v>109</v>
      </c>
      <c r="E47" s="30">
        <f>F47+G47</f>
        <v>65494</v>
      </c>
      <c r="F47" s="34">
        <v>65494</v>
      </c>
      <c r="G47" s="34">
        <v>0</v>
      </c>
    </row>
    <row r="48" spans="1:7" ht="20.25" customHeight="1">
      <c r="A48" s="104"/>
      <c r="B48" s="91" t="s">
        <v>144</v>
      </c>
      <c r="C48" s="91"/>
      <c r="D48" s="165" t="s">
        <v>221</v>
      </c>
      <c r="E48" s="161">
        <f>SUM(E49:E50)</f>
        <v>44000</v>
      </c>
      <c r="F48" s="161">
        <f>SUM(F49:F50)</f>
        <v>44000</v>
      </c>
      <c r="G48" s="161">
        <f>SUM(G49:G50)</f>
        <v>0</v>
      </c>
    </row>
    <row r="49" spans="1:7" ht="63.75">
      <c r="A49" s="104"/>
      <c r="B49" s="104"/>
      <c r="C49" s="28" t="s">
        <v>90</v>
      </c>
      <c r="D49" s="29" t="s">
        <v>91</v>
      </c>
      <c r="E49" s="30">
        <f>F49+G49</f>
        <v>41000</v>
      </c>
      <c r="F49" s="34">
        <v>41000</v>
      </c>
      <c r="G49" s="34">
        <v>0</v>
      </c>
    </row>
    <row r="50" spans="1:7" ht="51">
      <c r="A50" s="104"/>
      <c r="B50" s="104"/>
      <c r="C50" s="28" t="s">
        <v>145</v>
      </c>
      <c r="D50" s="29" t="s">
        <v>146</v>
      </c>
      <c r="E50" s="30">
        <f>F50+G50</f>
        <v>3000</v>
      </c>
      <c r="F50" s="34">
        <v>3000</v>
      </c>
      <c r="G50" s="34">
        <v>0</v>
      </c>
    </row>
    <row r="51" spans="1:7" ht="25.5">
      <c r="A51" s="43" t="s">
        <v>147</v>
      </c>
      <c r="B51" s="43"/>
      <c r="C51" s="43"/>
      <c r="D51" s="49" t="s">
        <v>148</v>
      </c>
      <c r="E51" s="48">
        <f>E52</f>
        <v>5517000</v>
      </c>
      <c r="F51" s="48">
        <f>F52</f>
        <v>5517000</v>
      </c>
      <c r="G51" s="48">
        <f>G52</f>
        <v>0</v>
      </c>
    </row>
    <row r="52" spans="1:7" ht="25.5">
      <c r="A52" s="104"/>
      <c r="B52" s="91" t="s">
        <v>149</v>
      </c>
      <c r="C52" s="91"/>
      <c r="D52" s="165" t="s">
        <v>150</v>
      </c>
      <c r="E52" s="161">
        <f>E53+E54</f>
        <v>5517000</v>
      </c>
      <c r="F52" s="161">
        <f>F53+F54</f>
        <v>5517000</v>
      </c>
      <c r="G52" s="161">
        <f>G53+G54</f>
        <v>0</v>
      </c>
    </row>
    <row r="53" spans="1:7" ht="21" customHeight="1">
      <c r="A53" s="104"/>
      <c r="B53" s="104"/>
      <c r="C53" s="28" t="s">
        <v>106</v>
      </c>
      <c r="D53" s="37" t="s">
        <v>107</v>
      </c>
      <c r="E53" s="30">
        <f>F53+G53</f>
        <v>10000</v>
      </c>
      <c r="F53" s="34">
        <v>10000</v>
      </c>
      <c r="G53" s="34">
        <v>0</v>
      </c>
    </row>
    <row r="54" spans="1:7" ht="63.75">
      <c r="A54" s="104"/>
      <c r="B54" s="104"/>
      <c r="C54" s="28" t="s">
        <v>90</v>
      </c>
      <c r="D54" s="29" t="s">
        <v>91</v>
      </c>
      <c r="E54" s="30">
        <f>F54+G54</f>
        <v>5507000</v>
      </c>
      <c r="F54" s="34">
        <v>5507000</v>
      </c>
      <c r="G54" s="34">
        <v>0</v>
      </c>
    </row>
    <row r="55" spans="1:7" ht="53.25" customHeight="1">
      <c r="A55" s="43" t="s">
        <v>152</v>
      </c>
      <c r="B55" s="43"/>
      <c r="C55" s="43"/>
      <c r="D55" s="49" t="s">
        <v>153</v>
      </c>
      <c r="E55" s="48">
        <f>E56+E62</f>
        <v>18143039</v>
      </c>
      <c r="F55" s="48">
        <f>F56+F62</f>
        <v>18143039</v>
      </c>
      <c r="G55" s="48">
        <f>G56+G62</f>
        <v>0</v>
      </c>
    </row>
    <row r="56" spans="1:7" ht="38.25">
      <c r="A56" s="104"/>
      <c r="B56" s="91" t="s">
        <v>154</v>
      </c>
      <c r="C56" s="91"/>
      <c r="D56" s="165" t="s">
        <v>155</v>
      </c>
      <c r="E56" s="161">
        <f>SUM(E57:E61)</f>
        <v>3602150</v>
      </c>
      <c r="F56" s="161">
        <f>SUM(F57:F61)</f>
        <v>3602150</v>
      </c>
      <c r="G56" s="161">
        <f>G57+G58+G60</f>
        <v>0</v>
      </c>
    </row>
    <row r="57" spans="1:7" ht="20.25" customHeight="1">
      <c r="A57" s="101"/>
      <c r="B57" s="104"/>
      <c r="C57" s="28" t="s">
        <v>156</v>
      </c>
      <c r="D57" s="32" t="s">
        <v>157</v>
      </c>
      <c r="E57" s="30">
        <f>F57+G57</f>
        <v>2200000</v>
      </c>
      <c r="F57" s="34">
        <v>2200000</v>
      </c>
      <c r="G57" s="34">
        <v>0</v>
      </c>
    </row>
    <row r="58" spans="1:7" ht="51">
      <c r="A58" s="101"/>
      <c r="B58" s="104"/>
      <c r="C58" s="28" t="s">
        <v>158</v>
      </c>
      <c r="D58" s="32" t="s">
        <v>159</v>
      </c>
      <c r="E58" s="30">
        <f>F58+G58</f>
        <v>1350150</v>
      </c>
      <c r="F58" s="34">
        <v>1350150</v>
      </c>
      <c r="G58" s="30">
        <v>0</v>
      </c>
    </row>
    <row r="59" spans="1:7" ht="25.5">
      <c r="A59" s="101"/>
      <c r="B59" s="104"/>
      <c r="C59" s="28" t="s">
        <v>102</v>
      </c>
      <c r="D59" s="32" t="s">
        <v>103</v>
      </c>
      <c r="E59" s="30">
        <f>F59+G59</f>
        <v>30000</v>
      </c>
      <c r="F59" s="34">
        <v>30000</v>
      </c>
      <c r="G59" s="30">
        <v>0</v>
      </c>
    </row>
    <row r="60" spans="1:7" ht="19.5" customHeight="1">
      <c r="A60" s="101"/>
      <c r="B60" s="104"/>
      <c r="C60" s="28" t="s">
        <v>160</v>
      </c>
      <c r="D60" s="32" t="s">
        <v>161</v>
      </c>
      <c r="E60" s="30">
        <f>F60+G60</f>
        <v>20000</v>
      </c>
      <c r="F60" s="34">
        <v>20000</v>
      </c>
      <c r="G60" s="30">
        <v>0</v>
      </c>
    </row>
    <row r="61" spans="1:7" ht="25.5">
      <c r="A61" s="101"/>
      <c r="B61" s="104"/>
      <c r="C61" s="28" t="s">
        <v>162</v>
      </c>
      <c r="D61" s="32" t="s">
        <v>163</v>
      </c>
      <c r="E61" s="30">
        <f>F61+G61</f>
        <v>2000</v>
      </c>
      <c r="F61" s="34">
        <v>2000</v>
      </c>
      <c r="G61" s="30">
        <v>0</v>
      </c>
    </row>
    <row r="62" spans="1:7" ht="28.5" customHeight="1">
      <c r="A62" s="101"/>
      <c r="B62" s="91" t="s">
        <v>164</v>
      </c>
      <c r="C62" s="91"/>
      <c r="D62" s="165" t="s">
        <v>165</v>
      </c>
      <c r="E62" s="161">
        <f>SUM(E63:E64)</f>
        <v>14540889</v>
      </c>
      <c r="F62" s="161">
        <f>SUM(F63:F64)</f>
        <v>14540889</v>
      </c>
      <c r="G62" s="161">
        <f>G63+G64</f>
        <v>0</v>
      </c>
    </row>
    <row r="63" spans="1:7" ht="17.25" customHeight="1">
      <c r="A63" s="101"/>
      <c r="B63" s="104"/>
      <c r="C63" s="28" t="s">
        <v>166</v>
      </c>
      <c r="D63" s="32" t="s">
        <v>167</v>
      </c>
      <c r="E63" s="30">
        <f>F63+G63</f>
        <v>14060889</v>
      </c>
      <c r="F63" s="34">
        <v>14060889</v>
      </c>
      <c r="G63" s="34">
        <v>0</v>
      </c>
    </row>
    <row r="64" spans="1:7" ht="18" customHeight="1">
      <c r="A64" s="101"/>
      <c r="B64" s="104"/>
      <c r="C64" s="28" t="s">
        <v>168</v>
      </c>
      <c r="D64" s="32" t="s">
        <v>169</v>
      </c>
      <c r="E64" s="30">
        <f>F64+G64</f>
        <v>480000</v>
      </c>
      <c r="F64" s="34">
        <v>480000</v>
      </c>
      <c r="G64" s="34">
        <v>0</v>
      </c>
    </row>
    <row r="65" spans="1:7" ht="21" customHeight="1">
      <c r="A65" s="43" t="s">
        <v>170</v>
      </c>
      <c r="B65" s="43"/>
      <c r="C65" s="43"/>
      <c r="D65" s="49" t="s">
        <v>171</v>
      </c>
      <c r="E65" s="48">
        <f>E66+E68+E70</f>
        <v>54663647</v>
      </c>
      <c r="F65" s="48">
        <f>F66+F68+F70</f>
        <v>54663647</v>
      </c>
      <c r="G65" s="48">
        <f>G66+G68+G70</f>
        <v>0</v>
      </c>
    </row>
    <row r="66" spans="1:7" ht="38.25">
      <c r="A66" s="101"/>
      <c r="B66" s="91" t="s">
        <v>172</v>
      </c>
      <c r="C66" s="91"/>
      <c r="D66" s="165" t="s">
        <v>173</v>
      </c>
      <c r="E66" s="161">
        <f>E67</f>
        <v>42206246</v>
      </c>
      <c r="F66" s="161">
        <f>F67</f>
        <v>42206246</v>
      </c>
      <c r="G66" s="161">
        <f>G67</f>
        <v>0</v>
      </c>
    </row>
    <row r="67" spans="1:7" ht="19.5" customHeight="1">
      <c r="A67" s="101"/>
      <c r="B67" s="28"/>
      <c r="C67" s="28" t="s">
        <v>174</v>
      </c>
      <c r="D67" s="32" t="s">
        <v>175</v>
      </c>
      <c r="E67" s="30">
        <f>F67+G67</f>
        <v>42206246</v>
      </c>
      <c r="F67" s="34">
        <v>42206246</v>
      </c>
      <c r="G67" s="34">
        <v>0</v>
      </c>
    </row>
    <row r="68" spans="1:7" ht="25.5">
      <c r="A68" s="101"/>
      <c r="B68" s="91" t="s">
        <v>176</v>
      </c>
      <c r="C68" s="91"/>
      <c r="D68" s="165" t="s">
        <v>177</v>
      </c>
      <c r="E68" s="161">
        <f>SUM(E69)</f>
        <v>8703998</v>
      </c>
      <c r="F68" s="161">
        <f>SUM(F69)</f>
        <v>8703998</v>
      </c>
      <c r="G68" s="161">
        <f>SUM(G69)</f>
        <v>0</v>
      </c>
    </row>
    <row r="69" spans="1:7" ht="19.5" customHeight="1">
      <c r="A69" s="101"/>
      <c r="B69" s="28"/>
      <c r="C69" s="28" t="s">
        <v>174</v>
      </c>
      <c r="D69" s="32" t="s">
        <v>175</v>
      </c>
      <c r="E69" s="30">
        <f>F69+G69</f>
        <v>8703998</v>
      </c>
      <c r="F69" s="34">
        <v>8703998</v>
      </c>
      <c r="G69" s="34">
        <v>0</v>
      </c>
    </row>
    <row r="70" spans="1:7" ht="25.5">
      <c r="A70" s="101"/>
      <c r="B70" s="91" t="s">
        <v>178</v>
      </c>
      <c r="C70" s="91"/>
      <c r="D70" s="165" t="s">
        <v>179</v>
      </c>
      <c r="E70" s="161">
        <f>SUM(E71)</f>
        <v>3753403</v>
      </c>
      <c r="F70" s="161">
        <f>SUM(F71)</f>
        <v>3753403</v>
      </c>
      <c r="G70" s="161">
        <f>SUM(G71)</f>
        <v>0</v>
      </c>
    </row>
    <row r="71" spans="1:7" ht="20.25" customHeight="1">
      <c r="A71" s="101"/>
      <c r="B71" s="28"/>
      <c r="C71" s="28" t="s">
        <v>174</v>
      </c>
      <c r="D71" s="32" t="s">
        <v>175</v>
      </c>
      <c r="E71" s="30">
        <f>F71+G71</f>
        <v>3753403</v>
      </c>
      <c r="F71" s="34">
        <v>3753403</v>
      </c>
      <c r="G71" s="34">
        <v>0</v>
      </c>
    </row>
    <row r="72" spans="1:7" ht="23.25" customHeight="1">
      <c r="A72" s="50">
        <v>801</v>
      </c>
      <c r="B72" s="50"/>
      <c r="C72" s="43"/>
      <c r="D72" s="47" t="s">
        <v>180</v>
      </c>
      <c r="E72" s="45">
        <f>E73+E78+E83+E89+E93</f>
        <v>699060</v>
      </c>
      <c r="F72" s="45">
        <f>F73+F78+F83+F89+F93</f>
        <v>699060</v>
      </c>
      <c r="G72" s="45">
        <f>G73+G78+G83+G89+G93</f>
        <v>0</v>
      </c>
    </row>
    <row r="73" spans="1:7" ht="22.5" customHeight="1">
      <c r="A73" s="103"/>
      <c r="B73" s="164">
        <v>80102</v>
      </c>
      <c r="C73" s="91"/>
      <c r="D73" s="160" t="s">
        <v>181</v>
      </c>
      <c r="E73" s="158">
        <f>SUM(E74:E77)</f>
        <v>34300</v>
      </c>
      <c r="F73" s="158">
        <f>SUM(F74:F77)</f>
        <v>34300</v>
      </c>
      <c r="G73" s="158">
        <f>SUM(G74:G77)</f>
        <v>0</v>
      </c>
    </row>
    <row r="74" spans="1:7" ht="19.5" customHeight="1">
      <c r="A74" s="103"/>
      <c r="B74" s="164"/>
      <c r="C74" s="28" t="s">
        <v>140</v>
      </c>
      <c r="D74" s="32" t="s">
        <v>141</v>
      </c>
      <c r="E74" s="30">
        <f>F74+G74</f>
        <v>100</v>
      </c>
      <c r="F74" s="30">
        <v>100</v>
      </c>
      <c r="G74" s="30">
        <v>0</v>
      </c>
    </row>
    <row r="75" spans="1:7" ht="76.5" customHeight="1">
      <c r="A75" s="103"/>
      <c r="B75" s="104"/>
      <c r="C75" s="28" t="s">
        <v>138</v>
      </c>
      <c r="D75" s="32" t="s">
        <v>139</v>
      </c>
      <c r="E75" s="30">
        <f>F75+G75</f>
        <v>30000</v>
      </c>
      <c r="F75" s="30">
        <v>30000</v>
      </c>
      <c r="G75" s="30">
        <v>0</v>
      </c>
    </row>
    <row r="76" spans="1:7" ht="19.5" customHeight="1">
      <c r="A76" s="103"/>
      <c r="B76" s="104"/>
      <c r="C76" s="28" t="s">
        <v>106</v>
      </c>
      <c r="D76" s="37" t="s">
        <v>107</v>
      </c>
      <c r="E76" s="30">
        <f>F76+G76</f>
        <v>1200</v>
      </c>
      <c r="F76" s="30">
        <v>1200</v>
      </c>
      <c r="G76" s="30">
        <v>0</v>
      </c>
    </row>
    <row r="77" spans="1:7" ht="15.75" customHeight="1">
      <c r="A77" s="103"/>
      <c r="B77" s="104"/>
      <c r="C77" s="28" t="s">
        <v>108</v>
      </c>
      <c r="D77" s="32" t="s">
        <v>109</v>
      </c>
      <c r="E77" s="30">
        <f>F77+G77</f>
        <v>3000</v>
      </c>
      <c r="F77" s="30">
        <v>3000</v>
      </c>
      <c r="G77" s="30">
        <v>0</v>
      </c>
    </row>
    <row r="78" spans="1:7" ht="19.5" customHeight="1">
      <c r="A78" s="103"/>
      <c r="B78" s="91" t="s">
        <v>182</v>
      </c>
      <c r="C78" s="91"/>
      <c r="D78" s="160" t="s">
        <v>183</v>
      </c>
      <c r="E78" s="158">
        <f>SUM(E79:E82)</f>
        <v>60360</v>
      </c>
      <c r="F78" s="158">
        <f>SUM(F79:F82)</f>
        <v>60360</v>
      </c>
      <c r="G78" s="158">
        <f>SUM(G79:G82)</f>
        <v>0</v>
      </c>
    </row>
    <row r="79" spans="1:7" ht="18.75" customHeight="1">
      <c r="A79" s="103"/>
      <c r="B79" s="102"/>
      <c r="C79" s="28" t="s">
        <v>140</v>
      </c>
      <c r="D79" s="32" t="s">
        <v>141</v>
      </c>
      <c r="E79" s="30">
        <f>F79+G79</f>
        <v>1400</v>
      </c>
      <c r="F79" s="30">
        <v>1400</v>
      </c>
      <c r="G79" s="30">
        <v>0</v>
      </c>
    </row>
    <row r="80" spans="1:7" ht="81.75" customHeight="1">
      <c r="A80" s="103"/>
      <c r="B80" s="102"/>
      <c r="C80" s="28" t="s">
        <v>138</v>
      </c>
      <c r="D80" s="32" t="s">
        <v>139</v>
      </c>
      <c r="E80" s="30">
        <f>F80+G80</f>
        <v>51560</v>
      </c>
      <c r="F80" s="30">
        <v>51560</v>
      </c>
      <c r="G80" s="30">
        <v>0</v>
      </c>
    </row>
    <row r="81" spans="1:7" ht="17.25" customHeight="1">
      <c r="A81" s="103"/>
      <c r="B81" s="102"/>
      <c r="C81" s="28" t="s">
        <v>106</v>
      </c>
      <c r="D81" s="37" t="s">
        <v>107</v>
      </c>
      <c r="E81" s="30">
        <f>F81+G81</f>
        <v>5800</v>
      </c>
      <c r="F81" s="30">
        <v>5800</v>
      </c>
      <c r="G81" s="30">
        <v>0</v>
      </c>
    </row>
    <row r="82" spans="1:7" ht="17.25" customHeight="1">
      <c r="A82" s="103"/>
      <c r="B82" s="102"/>
      <c r="C82" s="28" t="s">
        <v>108</v>
      </c>
      <c r="D82" s="37" t="s">
        <v>109</v>
      </c>
      <c r="E82" s="30">
        <f>F82+G82</f>
        <v>1600</v>
      </c>
      <c r="F82" s="30">
        <v>1600</v>
      </c>
      <c r="G82" s="30">
        <v>0</v>
      </c>
    </row>
    <row r="83" spans="1:7" ht="18" customHeight="1">
      <c r="A83" s="103"/>
      <c r="B83" s="164">
        <v>80130</v>
      </c>
      <c r="C83" s="91"/>
      <c r="D83" s="160" t="s">
        <v>184</v>
      </c>
      <c r="E83" s="158">
        <f>SUM(E84:E88)</f>
        <v>275400</v>
      </c>
      <c r="F83" s="158">
        <f>SUM(F84:F88)</f>
        <v>275400</v>
      </c>
      <c r="G83" s="158">
        <f>SUM(G84:G88)</f>
        <v>0</v>
      </c>
    </row>
    <row r="84" spans="1:7" ht="17.25" customHeight="1">
      <c r="A84" s="103"/>
      <c r="B84" s="104"/>
      <c r="C84" s="28" t="s">
        <v>140</v>
      </c>
      <c r="D84" s="32" t="s">
        <v>141</v>
      </c>
      <c r="E84" s="30">
        <f>F84+G84</f>
        <v>5800</v>
      </c>
      <c r="F84" s="30">
        <v>5800</v>
      </c>
      <c r="G84" s="30">
        <v>0</v>
      </c>
    </row>
    <row r="85" spans="1:7" ht="77.25" customHeight="1">
      <c r="A85" s="103"/>
      <c r="B85" s="104"/>
      <c r="C85" s="28" t="s">
        <v>138</v>
      </c>
      <c r="D85" s="32" t="s">
        <v>139</v>
      </c>
      <c r="E85" s="30">
        <f>F85+G85</f>
        <v>176300</v>
      </c>
      <c r="F85" s="30">
        <v>176300</v>
      </c>
      <c r="G85" s="30">
        <v>0</v>
      </c>
    </row>
    <row r="86" spans="1:7" ht="19.5" customHeight="1">
      <c r="A86" s="103"/>
      <c r="B86" s="104"/>
      <c r="C86" s="28" t="s">
        <v>142</v>
      </c>
      <c r="D86" s="32" t="s">
        <v>143</v>
      </c>
      <c r="E86" s="30">
        <f>F86+G86</f>
        <v>60000</v>
      </c>
      <c r="F86" s="30">
        <v>60000</v>
      </c>
      <c r="G86" s="30">
        <v>0</v>
      </c>
    </row>
    <row r="87" spans="1:7" ht="19.5" customHeight="1">
      <c r="A87" s="103"/>
      <c r="B87" s="104"/>
      <c r="C87" s="28" t="s">
        <v>106</v>
      </c>
      <c r="D87" s="37" t="s">
        <v>107</v>
      </c>
      <c r="E87" s="30">
        <f>F87+G87</f>
        <v>13800</v>
      </c>
      <c r="F87" s="30">
        <v>13800</v>
      </c>
      <c r="G87" s="30">
        <v>0</v>
      </c>
    </row>
    <row r="88" spans="1:7" ht="17.25" customHeight="1">
      <c r="A88" s="103"/>
      <c r="B88" s="104"/>
      <c r="C88" s="28" t="s">
        <v>108</v>
      </c>
      <c r="D88" s="37" t="s">
        <v>109</v>
      </c>
      <c r="E88" s="30">
        <f>F88+G88</f>
        <v>19500</v>
      </c>
      <c r="F88" s="30">
        <v>19500</v>
      </c>
      <c r="G88" s="30">
        <v>0</v>
      </c>
    </row>
    <row r="89" spans="1:7" ht="42" customHeight="1">
      <c r="A89" s="103"/>
      <c r="B89" s="91" t="s">
        <v>185</v>
      </c>
      <c r="C89" s="91"/>
      <c r="D89" s="165" t="s">
        <v>186</v>
      </c>
      <c r="E89" s="158">
        <f>SUM(E90:E92)</f>
        <v>169000</v>
      </c>
      <c r="F89" s="158">
        <f>SUM(F90:F92)</f>
        <v>169000</v>
      </c>
      <c r="G89" s="158">
        <f>SUM(G90:G92)</f>
        <v>0</v>
      </c>
    </row>
    <row r="90" spans="1:7" ht="77.25" customHeight="1">
      <c r="A90" s="103"/>
      <c r="B90" s="104"/>
      <c r="C90" s="28" t="s">
        <v>138</v>
      </c>
      <c r="D90" s="32" t="s">
        <v>139</v>
      </c>
      <c r="E90" s="30">
        <f>F90+G90</f>
        <v>24000</v>
      </c>
      <c r="F90" s="34">
        <v>24000</v>
      </c>
      <c r="G90" s="34">
        <v>0</v>
      </c>
    </row>
    <row r="91" spans="1:7" ht="18.75" customHeight="1">
      <c r="A91" s="103"/>
      <c r="B91" s="104"/>
      <c r="C91" s="28" t="s">
        <v>142</v>
      </c>
      <c r="D91" s="32" t="s">
        <v>143</v>
      </c>
      <c r="E91" s="30">
        <f>F91+G91</f>
        <v>145000</v>
      </c>
      <c r="F91" s="34">
        <v>145000</v>
      </c>
      <c r="G91" s="34">
        <v>0</v>
      </c>
    </row>
    <row r="92" spans="1:7" ht="18" customHeight="1">
      <c r="A92" s="103"/>
      <c r="B92" s="104"/>
      <c r="C92" s="28" t="s">
        <v>108</v>
      </c>
      <c r="D92" s="37" t="s">
        <v>109</v>
      </c>
      <c r="E92" s="30">
        <f>F92+G92</f>
        <v>0</v>
      </c>
      <c r="F92" s="34">
        <v>0</v>
      </c>
      <c r="G92" s="34">
        <v>0</v>
      </c>
    </row>
    <row r="93" spans="1:7" ht="25.5">
      <c r="A93" s="103"/>
      <c r="B93" s="91" t="s">
        <v>187</v>
      </c>
      <c r="C93" s="91"/>
      <c r="D93" s="165" t="s">
        <v>188</v>
      </c>
      <c r="E93" s="158">
        <f>SUM(E94:E95)</f>
        <v>160000</v>
      </c>
      <c r="F93" s="158">
        <f>SUM(F94:F95)</f>
        <v>160000</v>
      </c>
      <c r="G93" s="158">
        <f>SUM(G94:G95)</f>
        <v>0</v>
      </c>
    </row>
    <row r="94" spans="1:7" ht="22.5" customHeight="1">
      <c r="A94" s="103"/>
      <c r="B94" s="102"/>
      <c r="C94" s="28" t="s">
        <v>142</v>
      </c>
      <c r="D94" s="32" t="s">
        <v>143</v>
      </c>
      <c r="E94" s="30">
        <f>F94+G94</f>
        <v>100000</v>
      </c>
      <c r="F94" s="30">
        <v>100000</v>
      </c>
      <c r="G94" s="30">
        <v>0</v>
      </c>
    </row>
    <row r="95" spans="1:7" ht="51">
      <c r="A95" s="103"/>
      <c r="B95" s="102"/>
      <c r="C95" s="28" t="s">
        <v>116</v>
      </c>
      <c r="D95" s="32" t="s">
        <v>117</v>
      </c>
      <c r="E95" s="30">
        <f>F95+G95</f>
        <v>60000</v>
      </c>
      <c r="F95" s="30">
        <v>60000</v>
      </c>
      <c r="G95" s="30">
        <v>0</v>
      </c>
    </row>
    <row r="96" spans="1:7" ht="27" customHeight="1">
      <c r="A96" s="167" t="s">
        <v>190</v>
      </c>
      <c r="B96" s="167"/>
      <c r="C96" s="167"/>
      <c r="D96" s="168" t="s">
        <v>191</v>
      </c>
      <c r="E96" s="169">
        <f>E97+E101</f>
        <v>13840934</v>
      </c>
      <c r="F96" s="169">
        <f>F97+F101</f>
        <v>13090934</v>
      </c>
      <c r="G96" s="169">
        <f>G97+G101</f>
        <v>750000</v>
      </c>
    </row>
    <row r="97" spans="1:7" ht="20.25" customHeight="1">
      <c r="A97" s="101"/>
      <c r="B97" s="27" t="s">
        <v>192</v>
      </c>
      <c r="C97" s="27"/>
      <c r="D97" s="35" t="s">
        <v>193</v>
      </c>
      <c r="E97" s="31">
        <f>SUM(E98:E100)</f>
        <v>10362934</v>
      </c>
      <c r="F97" s="31">
        <f>SUM(F98:F100)</f>
        <v>9612934</v>
      </c>
      <c r="G97" s="31">
        <f>SUM(G98:G100)</f>
        <v>750000</v>
      </c>
    </row>
    <row r="98" spans="1:7" ht="48.75" customHeight="1">
      <c r="A98" s="151"/>
      <c r="B98" s="146"/>
      <c r="C98" s="152" t="s">
        <v>110</v>
      </c>
      <c r="D98" s="153" t="s">
        <v>111</v>
      </c>
      <c r="E98" s="154">
        <f>F98+G98</f>
        <v>9612934</v>
      </c>
      <c r="F98" s="155">
        <v>9612934</v>
      </c>
      <c r="G98" s="155">
        <v>0</v>
      </c>
    </row>
    <row r="99" spans="1:7" ht="83.25" customHeight="1">
      <c r="A99" s="101"/>
      <c r="B99" s="27"/>
      <c r="C99" s="53" t="s">
        <v>301</v>
      </c>
      <c r="D99" s="54" t="s">
        <v>302</v>
      </c>
      <c r="E99" s="30">
        <f>F99+G99</f>
        <v>400000</v>
      </c>
      <c r="F99" s="34">
        <v>0</v>
      </c>
      <c r="G99" s="34">
        <v>400000</v>
      </c>
    </row>
    <row r="100" spans="1:7" ht="68.25" customHeight="1">
      <c r="A100" s="101"/>
      <c r="B100" s="28"/>
      <c r="C100" s="28" t="s">
        <v>112</v>
      </c>
      <c r="D100" s="32" t="s">
        <v>151</v>
      </c>
      <c r="E100" s="30">
        <f>F100+G100</f>
        <v>350000</v>
      </c>
      <c r="F100" s="34">
        <v>0</v>
      </c>
      <c r="G100" s="34">
        <v>350000</v>
      </c>
    </row>
    <row r="101" spans="1:7" ht="51">
      <c r="A101" s="101"/>
      <c r="B101" s="91" t="s">
        <v>194</v>
      </c>
      <c r="C101" s="91"/>
      <c r="D101" s="165" t="s">
        <v>195</v>
      </c>
      <c r="E101" s="161">
        <f>SUM(E102)</f>
        <v>3478000</v>
      </c>
      <c r="F101" s="161">
        <f>SUM(F102)</f>
        <v>3478000</v>
      </c>
      <c r="G101" s="161">
        <f>SUM(G102)</f>
        <v>0</v>
      </c>
    </row>
    <row r="102" spans="1:7" ht="63.75">
      <c r="A102" s="101"/>
      <c r="B102" s="28"/>
      <c r="C102" s="28" t="s">
        <v>90</v>
      </c>
      <c r="D102" s="29" t="s">
        <v>91</v>
      </c>
      <c r="E102" s="30">
        <f>F102+G102</f>
        <v>3478000</v>
      </c>
      <c r="F102" s="34">
        <v>3478000</v>
      </c>
      <c r="G102" s="34">
        <v>0</v>
      </c>
    </row>
    <row r="103" spans="1:7" ht="27" customHeight="1">
      <c r="A103" s="43" t="s">
        <v>196</v>
      </c>
      <c r="B103" s="43"/>
      <c r="C103" s="43"/>
      <c r="D103" s="49" t="s">
        <v>197</v>
      </c>
      <c r="E103" s="48">
        <f>SUM(E104+E107+E111+E113)</f>
        <v>3995908</v>
      </c>
      <c r="F103" s="48">
        <f>SUM(F104+F107+F111+F113)</f>
        <v>3995908</v>
      </c>
      <c r="G103" s="48">
        <f>SUM(G104+G107+G111+G113)</f>
        <v>0</v>
      </c>
    </row>
    <row r="104" spans="1:7" ht="24" customHeight="1">
      <c r="A104" s="101"/>
      <c r="B104" s="91" t="s">
        <v>198</v>
      </c>
      <c r="C104" s="91"/>
      <c r="D104" s="165" t="s">
        <v>199</v>
      </c>
      <c r="E104" s="161">
        <f>SUM(E105:E106)</f>
        <v>1674253</v>
      </c>
      <c r="F104" s="161">
        <f>SUM(F105:F106)</f>
        <v>1674253</v>
      </c>
      <c r="G104" s="161">
        <f>SUM(G105:G106)</f>
        <v>0</v>
      </c>
    </row>
    <row r="105" spans="1:7" ht="80.25" customHeight="1">
      <c r="A105" s="101"/>
      <c r="B105" s="102"/>
      <c r="C105" s="28" t="s">
        <v>138</v>
      </c>
      <c r="D105" s="32" t="s">
        <v>139</v>
      </c>
      <c r="E105" s="30">
        <f>F105+G105</f>
        <v>6600</v>
      </c>
      <c r="F105" s="30">
        <v>6600</v>
      </c>
      <c r="G105" s="30">
        <v>0</v>
      </c>
    </row>
    <row r="106" spans="1:7" ht="51">
      <c r="A106" s="101"/>
      <c r="B106" s="102"/>
      <c r="C106" s="28" t="s">
        <v>200</v>
      </c>
      <c r="D106" s="32" t="s">
        <v>201</v>
      </c>
      <c r="E106" s="30">
        <f>F106+G106</f>
        <v>1667653</v>
      </c>
      <c r="F106" s="30">
        <v>1667653</v>
      </c>
      <c r="G106" s="30">
        <v>0</v>
      </c>
    </row>
    <row r="107" spans="1:7" ht="19.5" customHeight="1">
      <c r="A107" s="101"/>
      <c r="B107" s="164">
        <v>85202</v>
      </c>
      <c r="C107" s="91"/>
      <c r="D107" s="165" t="s">
        <v>202</v>
      </c>
      <c r="E107" s="158">
        <f>SUM(E108:E110)</f>
        <v>1963493</v>
      </c>
      <c r="F107" s="158">
        <f>SUM(F108:F110)</f>
        <v>1963493</v>
      </c>
      <c r="G107" s="158">
        <f>SUM(G108:G110)</f>
        <v>0</v>
      </c>
    </row>
    <row r="108" spans="1:7" ht="81" customHeight="1">
      <c r="A108" s="101"/>
      <c r="B108" s="102"/>
      <c r="C108" s="28" t="s">
        <v>138</v>
      </c>
      <c r="D108" s="32" t="s">
        <v>42</v>
      </c>
      <c r="E108" s="30">
        <f>F108+G108</f>
        <v>1440</v>
      </c>
      <c r="F108" s="30">
        <v>1440</v>
      </c>
      <c r="G108" s="30">
        <v>0</v>
      </c>
    </row>
    <row r="109" spans="1:7" ht="18.75" customHeight="1">
      <c r="A109" s="101"/>
      <c r="B109" s="102"/>
      <c r="C109" s="28" t="s">
        <v>142</v>
      </c>
      <c r="D109" s="32" t="s">
        <v>143</v>
      </c>
      <c r="E109" s="30">
        <f>F109+G109</f>
        <v>1515053</v>
      </c>
      <c r="F109" s="30">
        <v>1515053</v>
      </c>
      <c r="G109" s="30">
        <v>0</v>
      </c>
    </row>
    <row r="110" spans="1:7" ht="38.25">
      <c r="A110" s="101"/>
      <c r="B110" s="102"/>
      <c r="C110" s="28" t="s">
        <v>110</v>
      </c>
      <c r="D110" s="32" t="s">
        <v>111</v>
      </c>
      <c r="E110" s="30">
        <f>F110+G110</f>
        <v>447000</v>
      </c>
      <c r="F110" s="30">
        <v>447000</v>
      </c>
      <c r="G110" s="30">
        <v>0</v>
      </c>
    </row>
    <row r="111" spans="1:7" ht="18.75" customHeight="1">
      <c r="A111" s="101"/>
      <c r="B111" s="164">
        <v>85204</v>
      </c>
      <c r="C111" s="91"/>
      <c r="D111" s="165" t="s">
        <v>203</v>
      </c>
      <c r="E111" s="158">
        <f>SUM(E112)</f>
        <v>346162</v>
      </c>
      <c r="F111" s="158">
        <f>SUM(F112)</f>
        <v>346162</v>
      </c>
      <c r="G111" s="158">
        <f>SUM(G112)</f>
        <v>0</v>
      </c>
    </row>
    <row r="112" spans="1:7" ht="54" customHeight="1">
      <c r="A112" s="101"/>
      <c r="B112" s="36"/>
      <c r="C112" s="28" t="s">
        <v>200</v>
      </c>
      <c r="D112" s="32" t="s">
        <v>201</v>
      </c>
      <c r="E112" s="30">
        <f>F112+G112</f>
        <v>346162</v>
      </c>
      <c r="F112" s="30">
        <v>346162</v>
      </c>
      <c r="G112" s="30">
        <v>0</v>
      </c>
    </row>
    <row r="113" spans="1:7" ht="32.25" customHeight="1">
      <c r="A113" s="101"/>
      <c r="B113" s="164">
        <v>85205</v>
      </c>
      <c r="C113" s="91"/>
      <c r="D113" s="165" t="s">
        <v>218</v>
      </c>
      <c r="E113" s="158">
        <f>SUM(E114)</f>
        <v>12000</v>
      </c>
      <c r="F113" s="158">
        <f>SUM(F114)</f>
        <v>12000</v>
      </c>
      <c r="G113" s="158">
        <f>SUM(G114)</f>
        <v>0</v>
      </c>
    </row>
    <row r="114" spans="1:7" ht="63.75">
      <c r="A114" s="101"/>
      <c r="B114" s="36"/>
      <c r="C114" s="28" t="s">
        <v>90</v>
      </c>
      <c r="D114" s="29" t="s">
        <v>91</v>
      </c>
      <c r="E114" s="30">
        <f>F114+G114</f>
        <v>12000</v>
      </c>
      <c r="F114" s="30">
        <v>12000</v>
      </c>
      <c r="G114" s="30">
        <v>0</v>
      </c>
    </row>
    <row r="115" spans="1:7" ht="25.5">
      <c r="A115" s="50">
        <v>853</v>
      </c>
      <c r="B115" s="50"/>
      <c r="C115" s="43"/>
      <c r="D115" s="49" t="s">
        <v>205</v>
      </c>
      <c r="E115" s="45">
        <f>E116+E120+E122+E128</f>
        <v>2657038</v>
      </c>
      <c r="F115" s="45">
        <f>F116+F120+F122+F128</f>
        <v>2657038</v>
      </c>
      <c r="G115" s="45">
        <f>G116+G120+G122+G128</f>
        <v>0</v>
      </c>
    </row>
    <row r="116" spans="1:7" ht="25.5">
      <c r="A116" s="103"/>
      <c r="B116" s="164">
        <v>85321</v>
      </c>
      <c r="C116" s="91"/>
      <c r="D116" s="165" t="s">
        <v>206</v>
      </c>
      <c r="E116" s="158">
        <f>SUM(E117:E119)</f>
        <v>258768</v>
      </c>
      <c r="F116" s="158">
        <f>SUM(F117:F119)</f>
        <v>258768</v>
      </c>
      <c r="G116" s="158">
        <f>SUM(G117:G119)</f>
        <v>0</v>
      </c>
    </row>
    <row r="117" spans="1:7" ht="18.75" customHeight="1">
      <c r="A117" s="103"/>
      <c r="B117" s="164"/>
      <c r="C117" s="28" t="s">
        <v>142</v>
      </c>
      <c r="D117" s="32" t="s">
        <v>143</v>
      </c>
      <c r="E117" s="30">
        <f>F117+G117</f>
        <v>2768</v>
      </c>
      <c r="F117" s="30">
        <v>2768</v>
      </c>
      <c r="G117" s="30">
        <v>0</v>
      </c>
    </row>
    <row r="118" spans="1:7" ht="63.75">
      <c r="A118" s="103"/>
      <c r="B118" s="102"/>
      <c r="C118" s="28" t="s">
        <v>90</v>
      </c>
      <c r="D118" s="29" t="s">
        <v>91</v>
      </c>
      <c r="E118" s="30">
        <f>F118+G118</f>
        <v>222000</v>
      </c>
      <c r="F118" s="30">
        <v>222000</v>
      </c>
      <c r="G118" s="30">
        <v>0</v>
      </c>
    </row>
    <row r="119" spans="1:7" ht="51">
      <c r="A119" s="103"/>
      <c r="B119" s="102"/>
      <c r="C119" s="28" t="s">
        <v>200</v>
      </c>
      <c r="D119" s="32" t="s">
        <v>201</v>
      </c>
      <c r="E119" s="30">
        <f>F119+G119</f>
        <v>34000</v>
      </c>
      <c r="F119" s="30">
        <v>34000</v>
      </c>
      <c r="G119" s="30">
        <v>0</v>
      </c>
    </row>
    <row r="120" spans="1:7" ht="25.5">
      <c r="A120" s="103"/>
      <c r="B120" s="164">
        <v>85324</v>
      </c>
      <c r="C120" s="91"/>
      <c r="D120" s="165" t="s">
        <v>207</v>
      </c>
      <c r="E120" s="158">
        <f>SUM(E121)</f>
        <v>50000</v>
      </c>
      <c r="F120" s="158">
        <f>SUM(F121)</f>
        <v>50000</v>
      </c>
      <c r="G120" s="158">
        <f>SUM(G121)</f>
        <v>0</v>
      </c>
    </row>
    <row r="121" spans="1:7" ht="19.5" customHeight="1">
      <c r="A121" s="103"/>
      <c r="B121" s="36"/>
      <c r="C121" s="28" t="s">
        <v>108</v>
      </c>
      <c r="D121" s="37" t="s">
        <v>109</v>
      </c>
      <c r="E121" s="30">
        <f>F121+G121</f>
        <v>50000</v>
      </c>
      <c r="F121" s="30">
        <v>50000</v>
      </c>
      <c r="G121" s="30">
        <v>0</v>
      </c>
    </row>
    <row r="122" spans="1:7" ht="18" customHeight="1">
      <c r="A122" s="103"/>
      <c r="B122" s="164">
        <v>85333</v>
      </c>
      <c r="C122" s="91"/>
      <c r="D122" s="165" t="s">
        <v>208</v>
      </c>
      <c r="E122" s="158">
        <f>SUM(E123:E127)</f>
        <v>1486190</v>
      </c>
      <c r="F122" s="158">
        <f>SUM(F123:F127)</f>
        <v>1486190</v>
      </c>
      <c r="G122" s="158">
        <f>SUM(G123:G127)</f>
        <v>0</v>
      </c>
    </row>
    <row r="123" spans="1:7" ht="89.25">
      <c r="A123" s="103"/>
      <c r="B123" s="164"/>
      <c r="C123" s="28" t="s">
        <v>138</v>
      </c>
      <c r="D123" s="32" t="s">
        <v>139</v>
      </c>
      <c r="E123" s="30">
        <f>F123+G123</f>
        <v>7200</v>
      </c>
      <c r="F123" s="30">
        <v>7200</v>
      </c>
      <c r="G123" s="30">
        <v>0</v>
      </c>
    </row>
    <row r="124" spans="1:7" ht="18.75" customHeight="1">
      <c r="A124" s="103"/>
      <c r="B124" s="170"/>
      <c r="C124" s="28" t="s">
        <v>142</v>
      </c>
      <c r="D124" s="32" t="s">
        <v>143</v>
      </c>
      <c r="E124" s="30">
        <f>F124+G124</f>
        <v>6540</v>
      </c>
      <c r="F124" s="30">
        <v>6540</v>
      </c>
      <c r="G124" s="30">
        <v>0</v>
      </c>
    </row>
    <row r="125" spans="1:7" ht="17.25" customHeight="1">
      <c r="A125" s="103"/>
      <c r="B125" s="170"/>
      <c r="C125" s="28" t="s">
        <v>108</v>
      </c>
      <c r="D125" s="32" t="s">
        <v>109</v>
      </c>
      <c r="E125" s="30">
        <f>F125+G125</f>
        <v>850</v>
      </c>
      <c r="F125" s="30">
        <v>850</v>
      </c>
      <c r="G125" s="30">
        <v>0</v>
      </c>
    </row>
    <row r="126" spans="1:7" ht="63.75">
      <c r="A126" s="103"/>
      <c r="B126" s="170"/>
      <c r="C126" s="28" t="s">
        <v>209</v>
      </c>
      <c r="D126" s="32" t="s">
        <v>210</v>
      </c>
      <c r="E126" s="30">
        <f>F126+G126</f>
        <v>1306600</v>
      </c>
      <c r="F126" s="30">
        <v>1306600</v>
      </c>
      <c r="G126" s="30">
        <v>0</v>
      </c>
    </row>
    <row r="127" spans="1:7" ht="63.75">
      <c r="A127" s="103"/>
      <c r="B127" s="170"/>
      <c r="C127" s="28" t="s">
        <v>219</v>
      </c>
      <c r="D127" s="32" t="s">
        <v>220</v>
      </c>
      <c r="E127" s="30">
        <f>F127+G127</f>
        <v>165000</v>
      </c>
      <c r="F127" s="30">
        <v>165000</v>
      </c>
      <c r="G127" s="30">
        <v>0</v>
      </c>
    </row>
    <row r="128" spans="1:7" ht="19.5" customHeight="1">
      <c r="A128" s="103"/>
      <c r="B128" s="164">
        <v>85395</v>
      </c>
      <c r="C128" s="91"/>
      <c r="D128" s="165" t="s">
        <v>189</v>
      </c>
      <c r="E128" s="158">
        <f>SUM(E129:E130)</f>
        <v>862080</v>
      </c>
      <c r="F128" s="158">
        <f>SUM(F129:F130)</f>
        <v>862080</v>
      </c>
      <c r="G128" s="158">
        <f>SUM(G129:G130)</f>
        <v>0</v>
      </c>
    </row>
    <row r="129" spans="1:7" ht="80.25" customHeight="1">
      <c r="A129" s="103"/>
      <c r="B129" s="102"/>
      <c r="C129" s="28" t="s">
        <v>267</v>
      </c>
      <c r="D129" s="32" t="s">
        <v>268</v>
      </c>
      <c r="E129" s="30">
        <f>F129+G129</f>
        <v>814180</v>
      </c>
      <c r="F129" s="30">
        <v>814180</v>
      </c>
      <c r="G129" s="30">
        <v>0</v>
      </c>
    </row>
    <row r="130" spans="1:7" ht="86.25" customHeight="1">
      <c r="A130" s="103"/>
      <c r="B130" s="102"/>
      <c r="C130" s="28" t="s">
        <v>211</v>
      </c>
      <c r="D130" s="32" t="s">
        <v>268</v>
      </c>
      <c r="E130" s="30">
        <f>F130+G130</f>
        <v>47900</v>
      </c>
      <c r="F130" s="30">
        <v>47900</v>
      </c>
      <c r="G130" s="30">
        <v>0</v>
      </c>
    </row>
    <row r="131" spans="1:7" ht="22.5" customHeight="1">
      <c r="A131" s="50">
        <v>854</v>
      </c>
      <c r="B131" s="50"/>
      <c r="C131" s="43"/>
      <c r="D131" s="47" t="s">
        <v>212</v>
      </c>
      <c r="E131" s="45">
        <f>E132</f>
        <v>369850</v>
      </c>
      <c r="F131" s="45">
        <f>F132</f>
        <v>369850</v>
      </c>
      <c r="G131" s="45">
        <f>G132</f>
        <v>0</v>
      </c>
    </row>
    <row r="132" spans="1:7" ht="19.5" customHeight="1">
      <c r="A132" s="103"/>
      <c r="B132" s="164">
        <v>85410</v>
      </c>
      <c r="C132" s="91"/>
      <c r="D132" s="160" t="s">
        <v>213</v>
      </c>
      <c r="E132" s="158">
        <f>E133+E134+E135+E136+E137</f>
        <v>369850</v>
      </c>
      <c r="F132" s="158">
        <f>F133+F134+F135+F136+F137</f>
        <v>369850</v>
      </c>
      <c r="G132" s="158">
        <f>G133+G134+G135+G136+G137</f>
        <v>0</v>
      </c>
    </row>
    <row r="133" spans="1:7" ht="20.25" customHeight="1">
      <c r="A133" s="103"/>
      <c r="B133" s="102"/>
      <c r="C133" s="28" t="s">
        <v>140</v>
      </c>
      <c r="D133" s="32" t="s">
        <v>141</v>
      </c>
      <c r="E133" s="30">
        <f>F133+G133</f>
        <v>50000</v>
      </c>
      <c r="F133" s="30">
        <v>50000</v>
      </c>
      <c r="G133" s="30">
        <v>0</v>
      </c>
    </row>
    <row r="134" spans="1:7" ht="81" customHeight="1">
      <c r="A134" s="103"/>
      <c r="B134" s="102"/>
      <c r="C134" s="28" t="s">
        <v>138</v>
      </c>
      <c r="D134" s="32" t="s">
        <v>139</v>
      </c>
      <c r="E134" s="30">
        <f>F134+G134</f>
        <v>38200</v>
      </c>
      <c r="F134" s="30">
        <v>38200</v>
      </c>
      <c r="G134" s="30">
        <v>0</v>
      </c>
    </row>
    <row r="135" spans="1:7" ht="19.5" customHeight="1">
      <c r="A135" s="103"/>
      <c r="B135" s="102"/>
      <c r="C135" s="28" t="s">
        <v>142</v>
      </c>
      <c r="D135" s="32" t="s">
        <v>143</v>
      </c>
      <c r="E135" s="30">
        <f>F135+G135</f>
        <v>280000</v>
      </c>
      <c r="F135" s="30">
        <v>280000</v>
      </c>
      <c r="G135" s="30">
        <v>0</v>
      </c>
    </row>
    <row r="136" spans="1:7" ht="21" customHeight="1">
      <c r="A136" s="103"/>
      <c r="B136" s="102"/>
      <c r="C136" s="28" t="s">
        <v>106</v>
      </c>
      <c r="D136" s="37" t="s">
        <v>107</v>
      </c>
      <c r="E136" s="30">
        <f>F136+G136</f>
        <v>1500</v>
      </c>
      <c r="F136" s="30">
        <v>1500</v>
      </c>
      <c r="G136" s="30">
        <v>0</v>
      </c>
    </row>
    <row r="137" spans="1:7" ht="21.75" customHeight="1">
      <c r="A137" s="103"/>
      <c r="B137" s="102"/>
      <c r="C137" s="28" t="s">
        <v>108</v>
      </c>
      <c r="D137" s="32" t="s">
        <v>109</v>
      </c>
      <c r="E137" s="30">
        <f>F137+G137</f>
        <v>150</v>
      </c>
      <c r="F137" s="30">
        <v>150</v>
      </c>
      <c r="G137" s="30">
        <v>0</v>
      </c>
    </row>
    <row r="138" spans="1:7" s="9" customFormat="1" ht="30.75" customHeight="1">
      <c r="A138" s="50">
        <v>900</v>
      </c>
      <c r="B138" s="50"/>
      <c r="C138" s="43"/>
      <c r="D138" s="99" t="s">
        <v>272</v>
      </c>
      <c r="E138" s="45">
        <f>SUM(E139)</f>
        <v>130000</v>
      </c>
      <c r="F138" s="45">
        <f>SUM(F139)</f>
        <v>130000</v>
      </c>
      <c r="G138" s="45">
        <f>SUM(G139)</f>
        <v>0</v>
      </c>
    </row>
    <row r="139" spans="1:7" s="97" customFormat="1" ht="38.25" customHeight="1">
      <c r="A139" s="98"/>
      <c r="B139" s="171">
        <v>90019</v>
      </c>
      <c r="C139" s="91"/>
      <c r="D139" s="172" t="s">
        <v>273</v>
      </c>
      <c r="E139" s="173">
        <f>SUM(E140:E142)</f>
        <v>130000</v>
      </c>
      <c r="F139" s="173">
        <f>SUM(F140:F142)</f>
        <v>130000</v>
      </c>
      <c r="G139" s="173">
        <f>SUM(G140:G142)</f>
        <v>0</v>
      </c>
    </row>
    <row r="140" spans="1:13" ht="42" customHeight="1">
      <c r="A140" s="94"/>
      <c r="B140" s="174"/>
      <c r="C140" s="166" t="s">
        <v>104</v>
      </c>
      <c r="D140" s="175" t="s">
        <v>271</v>
      </c>
      <c r="E140" s="95">
        <f>SUM(F140:G140)</f>
        <v>7000</v>
      </c>
      <c r="F140" s="95">
        <v>7000</v>
      </c>
      <c r="G140" s="95">
        <v>0</v>
      </c>
      <c r="H140" s="96"/>
      <c r="I140" s="96"/>
      <c r="J140" s="96"/>
      <c r="K140" s="96"/>
      <c r="L140" s="96"/>
      <c r="M140" s="96"/>
    </row>
    <row r="141" spans="1:13" ht="22.5" customHeight="1">
      <c r="A141" s="94"/>
      <c r="B141" s="174"/>
      <c r="C141" s="176" t="s">
        <v>140</v>
      </c>
      <c r="D141" s="177" t="s">
        <v>141</v>
      </c>
      <c r="E141" s="95">
        <f>SUM(F141:G141)</f>
        <v>121000</v>
      </c>
      <c r="F141" s="95">
        <v>121000</v>
      </c>
      <c r="G141" s="95">
        <v>0</v>
      </c>
      <c r="H141" s="96"/>
      <c r="I141" s="96"/>
      <c r="J141" s="96"/>
      <c r="K141" s="96"/>
      <c r="L141" s="96"/>
      <c r="M141" s="96"/>
    </row>
    <row r="142" spans="1:13" ht="30" customHeight="1">
      <c r="A142" s="94"/>
      <c r="B142" s="174"/>
      <c r="C142" s="176" t="s">
        <v>162</v>
      </c>
      <c r="D142" s="177" t="s">
        <v>163</v>
      </c>
      <c r="E142" s="95">
        <f>SUM(F142:G142)</f>
        <v>2000</v>
      </c>
      <c r="F142" s="95">
        <v>2000</v>
      </c>
      <c r="G142" s="95"/>
      <c r="H142" s="96"/>
      <c r="I142" s="96"/>
      <c r="J142" s="96"/>
      <c r="K142" s="96"/>
      <c r="L142" s="96"/>
      <c r="M142" s="96"/>
    </row>
    <row r="143" spans="1:7" ht="27.75" customHeight="1">
      <c r="A143" s="238" t="s">
        <v>217</v>
      </c>
      <c r="B143" s="238"/>
      <c r="C143" s="238"/>
      <c r="D143" s="238"/>
      <c r="E143" s="178">
        <f>SUM(E6+E9+E12+E23+E30+E38+E51+E55+E65+E72+E96+E103+E115+E131+E138)</f>
        <v>109454750</v>
      </c>
      <c r="F143" s="178">
        <f>SUM(F6+F9+F12+F23+F30+F38+F51+F55+F65+F72+F96+F103+F115+F131+F138)</f>
        <v>102370980</v>
      </c>
      <c r="G143" s="178">
        <f>SUM(G6+G9+G12+G23+G30+G38+G51+G55+G65+G72+G96+G103+G115+G131+G138)</f>
        <v>7083770</v>
      </c>
    </row>
    <row r="144" spans="1:7" ht="28.5" customHeight="1">
      <c r="A144" s="236"/>
      <c r="B144" s="237"/>
      <c r="C144" s="237"/>
      <c r="D144" s="237"/>
      <c r="E144" s="237"/>
      <c r="F144" s="237"/>
      <c r="G144" s="237"/>
    </row>
    <row r="145" spans="1:7" ht="12.75">
      <c r="A145" s="19"/>
      <c r="B145" s="19"/>
      <c r="C145" s="19"/>
      <c r="D145" s="19"/>
      <c r="E145" s="19"/>
      <c r="F145" s="20"/>
      <c r="G145" s="20"/>
    </row>
    <row r="146" spans="1:7" ht="18.75" customHeight="1">
      <c r="A146" s="245" t="s">
        <v>329</v>
      </c>
      <c r="B146" s="246"/>
      <c r="C146" s="246"/>
      <c r="D146" s="247"/>
      <c r="E146" s="138">
        <f>E67+E69+E71</f>
        <v>54663647</v>
      </c>
      <c r="F146" s="138">
        <f>F67+F69+F71</f>
        <v>54663647</v>
      </c>
      <c r="G146" s="138">
        <f>G67+G69+G71</f>
        <v>0</v>
      </c>
    </row>
    <row r="147" spans="1:7" ht="30.75" customHeight="1">
      <c r="A147" s="248" t="s">
        <v>330</v>
      </c>
      <c r="B147" s="248"/>
      <c r="C147" s="248"/>
      <c r="D147" s="248"/>
      <c r="E147" s="138">
        <f>E8+E28+E32+E35+E37+E41+E49+E54+E102+E114+E118</f>
        <v>10274800</v>
      </c>
      <c r="F147" s="138">
        <f>F8+F28+F32+F35+F37+F41+F49+F54+F102+F114+F118</f>
        <v>10274800</v>
      </c>
      <c r="G147" s="138">
        <f>G8+G28+G32+G35+G37+G41+G49+G54+G102+G114+G118</f>
        <v>0</v>
      </c>
    </row>
    <row r="148" spans="1:7" ht="32.25" customHeight="1">
      <c r="A148" s="249" t="s">
        <v>331</v>
      </c>
      <c r="B148" s="249"/>
      <c r="C148" s="249"/>
      <c r="D148" s="249"/>
      <c r="E148" s="138">
        <f>E50</f>
        <v>3000</v>
      </c>
      <c r="F148" s="138">
        <f>F50</f>
        <v>3000</v>
      </c>
      <c r="G148" s="138">
        <f>G50</f>
        <v>0</v>
      </c>
    </row>
    <row r="149" spans="1:7" ht="26.25" customHeight="1">
      <c r="A149" s="251" t="s">
        <v>332</v>
      </c>
      <c r="B149" s="251"/>
      <c r="C149" s="251"/>
      <c r="D149" s="251"/>
      <c r="E149" s="138">
        <f>E20+E98+E110</f>
        <v>11523704</v>
      </c>
      <c r="F149" s="138">
        <f>F20+F98+F110</f>
        <v>10059934</v>
      </c>
      <c r="G149" s="138">
        <f>G20+G98+G110</f>
        <v>1463770</v>
      </c>
    </row>
    <row r="150" spans="1:7" ht="21.75" customHeight="1">
      <c r="A150" s="250" t="s">
        <v>333</v>
      </c>
      <c r="B150" s="250"/>
      <c r="C150" s="250"/>
      <c r="D150" s="250"/>
      <c r="E150" s="138">
        <f>E22+E95+E106+E112+E119</f>
        <v>2407815</v>
      </c>
      <c r="F150" s="138">
        <f>F22+F95+F106+F112+F119</f>
        <v>2407815</v>
      </c>
      <c r="G150" s="138">
        <f>G22+G95+G106+G112+G119</f>
        <v>0</v>
      </c>
    </row>
    <row r="151" spans="1:7" ht="20.25" customHeight="1">
      <c r="A151" s="240" t="s">
        <v>334</v>
      </c>
      <c r="B151" s="240"/>
      <c r="C151" s="240"/>
      <c r="D151" s="240"/>
      <c r="E151" s="138">
        <f>E19+E100</f>
        <v>420000</v>
      </c>
      <c r="F151" s="138">
        <f>F19+F100</f>
        <v>0</v>
      </c>
      <c r="G151" s="138">
        <f>G19+G100</f>
        <v>420000</v>
      </c>
    </row>
    <row r="152" spans="1:7" ht="52.5" customHeight="1">
      <c r="A152" s="241" t="s">
        <v>335</v>
      </c>
      <c r="B152" s="241"/>
      <c r="C152" s="241"/>
      <c r="D152" s="241"/>
      <c r="E152" s="138">
        <f>E18+E99+E129+E130</f>
        <v>2562080</v>
      </c>
      <c r="F152" s="138">
        <f>F18+F99+F129+F130</f>
        <v>862080</v>
      </c>
      <c r="G152" s="138">
        <f>G18+G99+G129+G130</f>
        <v>1700000</v>
      </c>
    </row>
    <row r="153" spans="1:7" ht="23.25" customHeight="1">
      <c r="A153" s="242" t="s">
        <v>336</v>
      </c>
      <c r="B153" s="242"/>
      <c r="C153" s="242"/>
      <c r="D153" s="242"/>
      <c r="E153" s="138">
        <f>E63+E64</f>
        <v>14540889</v>
      </c>
      <c r="F153" s="138">
        <f>F63+F64</f>
        <v>14540889</v>
      </c>
      <c r="G153" s="138">
        <f>G63+G64</f>
        <v>0</v>
      </c>
    </row>
    <row r="154" spans="1:7" ht="19.5" customHeight="1">
      <c r="A154" s="243" t="s">
        <v>337</v>
      </c>
      <c r="B154" s="243"/>
      <c r="C154" s="243"/>
      <c r="D154" s="243"/>
      <c r="E154" s="138">
        <f>E11+E14+E15+E16+E17+E25+E26+E27+E29+E34+E40+E43+E44+E45+E46+E47+E53+E57+E58+E59+E60+E61+E74+E75+E76+E77+E79+E80+E81+E82+E84+E85+E86+E87+E88+E90+E91+E92+E94+E105+E108+E109+E117+E121+E123+E124+E125+E126+E127+E133+E134+E135+E136+E137+E140+E141+E142</f>
        <v>13058815</v>
      </c>
      <c r="F154" s="138">
        <f>F11+F14+F15+F16+F17+F25+F26+F27+F29+F34+F40+F43+F44+F45+F46+F47+F53+F57+F58+F59+F60+F61+F74+F75+F76+F77+F79+F80+F81+F82+F84+F85+F86+F87+F88+F90+F91+F92+F94+F105+F108+F109+F117+F121+F123+F124+F125+F126+F127+F133+F134+F135+F136+F137+F140+F141+F142</f>
        <v>9558815</v>
      </c>
      <c r="G154" s="138">
        <f>G11+G14+G15+G16+G17+G25+G26+G27+G29+G34+G40+G43+G44+G45+G46+G47+G53+G57+G58+G59+G60+G61+G74+G75+G76+G77+G79+G80+G81+G82+G84+G85+G86+G87+G88+G90+G91+G92+G94+G105+G108+G109+G117+G121+G123+G124+G125+G126+G127+G133+G134+G135+G136+G137+G140+G141+G142</f>
        <v>3500000</v>
      </c>
    </row>
    <row r="155" spans="1:7" ht="27.75" customHeight="1">
      <c r="A155" s="244" t="s">
        <v>39</v>
      </c>
      <c r="B155" s="244"/>
      <c r="C155" s="244"/>
      <c r="D155" s="244"/>
      <c r="E155" s="139">
        <f>SUM(E146:E154)</f>
        <v>109454750</v>
      </c>
      <c r="F155" s="139">
        <f>SUM(F146:F154)</f>
        <v>102370980</v>
      </c>
      <c r="G155" s="139">
        <f>SUM(G146:G154)</f>
        <v>7083770</v>
      </c>
    </row>
    <row r="156" spans="1:7" ht="12.75">
      <c r="A156" s="21"/>
      <c r="B156" s="21"/>
      <c r="C156" s="21"/>
      <c r="D156" s="21"/>
      <c r="E156" s="21"/>
      <c r="F156" s="22"/>
      <c r="G156" s="22"/>
    </row>
    <row r="157" spans="1:7" ht="12.75">
      <c r="A157" s="21"/>
      <c r="B157" s="21"/>
      <c r="C157" s="21"/>
      <c r="D157" s="21"/>
      <c r="E157" s="21"/>
      <c r="F157" s="22"/>
      <c r="G157" s="22"/>
    </row>
    <row r="158" spans="1:7" ht="12.75">
      <c r="A158" s="21"/>
      <c r="B158" s="21"/>
      <c r="C158" s="21"/>
      <c r="D158" s="21"/>
      <c r="E158" s="21"/>
      <c r="F158" s="22"/>
      <c r="G158" s="22"/>
    </row>
    <row r="159" spans="1:7" ht="12.75">
      <c r="A159" s="21"/>
      <c r="B159" s="21"/>
      <c r="C159" s="21"/>
      <c r="D159" s="21"/>
      <c r="E159" s="21"/>
      <c r="F159" s="22"/>
      <c r="G159" s="22"/>
    </row>
    <row r="160" spans="1:7" ht="12.75">
      <c r="A160" s="21"/>
      <c r="B160" s="21"/>
      <c r="C160" s="21"/>
      <c r="D160" s="21"/>
      <c r="E160" s="21"/>
      <c r="F160" s="22"/>
      <c r="G160" s="22"/>
    </row>
    <row r="161" spans="1:7" ht="12.75">
      <c r="A161" s="21"/>
      <c r="B161" s="21"/>
      <c r="C161" s="21"/>
      <c r="D161" s="21"/>
      <c r="E161" s="21"/>
      <c r="F161" s="22"/>
      <c r="G161" s="22"/>
    </row>
    <row r="162" spans="1:7" ht="12.75">
      <c r="A162" s="21"/>
      <c r="B162" s="21"/>
      <c r="C162" s="21"/>
      <c r="D162" s="21"/>
      <c r="E162" s="21"/>
      <c r="F162" s="22"/>
      <c r="G162" s="22"/>
    </row>
    <row r="163" spans="1:7" ht="12.75">
      <c r="A163" s="21"/>
      <c r="B163" s="21"/>
      <c r="C163" s="21"/>
      <c r="D163" s="21"/>
      <c r="E163" s="21"/>
      <c r="F163" s="22"/>
      <c r="G163" s="22"/>
    </row>
    <row r="164" spans="1:7" ht="12.75">
      <c r="A164" s="21"/>
      <c r="B164" s="21"/>
      <c r="C164" s="21"/>
      <c r="D164" s="21"/>
      <c r="E164" s="21"/>
      <c r="F164" s="22"/>
      <c r="G164" s="22"/>
    </row>
    <row r="165" spans="1:7" ht="12.75">
      <c r="A165" s="21"/>
      <c r="B165" s="21"/>
      <c r="C165" s="21"/>
      <c r="D165" s="21"/>
      <c r="E165" s="21"/>
      <c r="F165" s="22"/>
      <c r="G165" s="22"/>
    </row>
    <row r="166" spans="1:7" ht="12.75">
      <c r="A166" s="21"/>
      <c r="B166" s="21"/>
      <c r="C166" s="21"/>
      <c r="D166" s="21"/>
      <c r="E166" s="21"/>
      <c r="F166" s="22"/>
      <c r="G166" s="22"/>
    </row>
    <row r="167" spans="1:7" ht="12.75">
      <c r="A167" s="21"/>
      <c r="B167" s="21"/>
      <c r="C167" s="21"/>
      <c r="D167" s="21"/>
      <c r="E167" s="21"/>
      <c r="F167" s="22"/>
      <c r="G167" s="22"/>
    </row>
    <row r="168" spans="1:7" ht="12.75">
      <c r="A168" s="21"/>
      <c r="B168" s="21"/>
      <c r="C168" s="21"/>
      <c r="D168" s="21"/>
      <c r="E168" s="21"/>
      <c r="F168" s="22"/>
      <c r="G168" s="22"/>
    </row>
    <row r="169" spans="1:7" ht="12.75">
      <c r="A169" s="21"/>
      <c r="B169" s="21"/>
      <c r="C169" s="21"/>
      <c r="D169" s="21"/>
      <c r="E169" s="21"/>
      <c r="F169" s="22"/>
      <c r="G169" s="22"/>
    </row>
    <row r="170" spans="1:7" ht="12.75">
      <c r="A170" s="21"/>
      <c r="B170" s="21"/>
      <c r="C170" s="21"/>
      <c r="D170" s="21"/>
      <c r="E170" s="21"/>
      <c r="F170" s="22"/>
      <c r="G170" s="22"/>
    </row>
    <row r="171" spans="1:7" ht="12.75">
      <c r="A171" s="21"/>
      <c r="B171" s="21"/>
      <c r="C171" s="21"/>
      <c r="D171" s="21"/>
      <c r="E171" s="21"/>
      <c r="F171" s="22"/>
      <c r="G171" s="22"/>
    </row>
    <row r="172" spans="1:7" ht="12.75">
      <c r="A172" s="21"/>
      <c r="B172" s="21"/>
      <c r="C172" s="21"/>
      <c r="D172" s="21"/>
      <c r="E172" s="21"/>
      <c r="F172" s="22"/>
      <c r="G172" s="22"/>
    </row>
    <row r="173" spans="1:7" ht="12.75">
      <c r="A173" s="21"/>
      <c r="B173" s="21"/>
      <c r="C173" s="21"/>
      <c r="D173" s="21"/>
      <c r="E173" s="21"/>
      <c r="F173" s="22"/>
      <c r="G173" s="22"/>
    </row>
    <row r="174" spans="1:7" ht="12.75">
      <c r="A174" s="21"/>
      <c r="B174" s="21"/>
      <c r="C174" s="21"/>
      <c r="D174" s="21"/>
      <c r="E174" s="21"/>
      <c r="F174" s="22"/>
      <c r="G174" s="22"/>
    </row>
    <row r="175" spans="1:7" ht="12.75">
      <c r="A175" s="21"/>
      <c r="B175" s="21"/>
      <c r="C175" s="21"/>
      <c r="D175" s="21"/>
      <c r="E175" s="21"/>
      <c r="F175" s="22"/>
      <c r="G175" s="22"/>
    </row>
    <row r="176" spans="1:7" ht="12.75">
      <c r="A176" s="21"/>
      <c r="B176" s="21"/>
      <c r="C176" s="21"/>
      <c r="D176" s="21"/>
      <c r="E176" s="21"/>
      <c r="F176" s="22"/>
      <c r="G176" s="22"/>
    </row>
    <row r="177" spans="1:7" ht="12.75">
      <c r="A177" s="21"/>
      <c r="B177" s="21"/>
      <c r="C177" s="21"/>
      <c r="D177" s="21"/>
      <c r="E177" s="21"/>
      <c r="F177" s="22"/>
      <c r="G177" s="22"/>
    </row>
    <row r="178" spans="1:7" ht="12.75">
      <c r="A178" s="21"/>
      <c r="B178" s="21"/>
      <c r="C178" s="21"/>
      <c r="D178" s="21"/>
      <c r="E178" s="21"/>
      <c r="F178" s="22"/>
      <c r="G178" s="22"/>
    </row>
    <row r="179" spans="1:7" ht="12.75">
      <c r="A179" s="21"/>
      <c r="B179" s="21"/>
      <c r="C179" s="21"/>
      <c r="D179" s="21"/>
      <c r="E179" s="21"/>
      <c r="F179" s="22"/>
      <c r="G179" s="22"/>
    </row>
    <row r="180" spans="1:7" ht="12.75">
      <c r="A180" s="21"/>
      <c r="B180" s="21"/>
      <c r="C180" s="21"/>
      <c r="D180" s="21"/>
      <c r="E180" s="21"/>
      <c r="F180" s="22"/>
      <c r="G180" s="22"/>
    </row>
    <row r="181" spans="1:7" ht="12.75">
      <c r="A181" s="21"/>
      <c r="B181" s="21"/>
      <c r="C181" s="21"/>
      <c r="D181" s="21"/>
      <c r="E181" s="21"/>
      <c r="F181" s="22"/>
      <c r="G181" s="22"/>
    </row>
    <row r="182" spans="1:7" ht="12.75">
      <c r="A182" s="21"/>
      <c r="B182" s="21"/>
      <c r="C182" s="21"/>
      <c r="D182" s="21"/>
      <c r="E182" s="21"/>
      <c r="F182" s="22"/>
      <c r="G182" s="22"/>
    </row>
    <row r="183" spans="1:7" ht="12.75">
      <c r="A183" s="21"/>
      <c r="B183" s="21"/>
      <c r="C183" s="21"/>
      <c r="D183" s="21"/>
      <c r="E183" s="21"/>
      <c r="F183" s="22"/>
      <c r="G183" s="22"/>
    </row>
    <row r="184" spans="1:7" ht="12.75">
      <c r="A184" s="21"/>
      <c r="B184" s="21"/>
      <c r="C184" s="21"/>
      <c r="D184" s="21"/>
      <c r="E184" s="21"/>
      <c r="F184" s="22"/>
      <c r="G184" s="22"/>
    </row>
    <row r="185" spans="1:7" ht="12.75">
      <c r="A185" s="21"/>
      <c r="B185" s="21"/>
      <c r="C185" s="21"/>
      <c r="D185" s="21"/>
      <c r="E185" s="21"/>
      <c r="F185" s="22"/>
      <c r="G185" s="22"/>
    </row>
    <row r="186" spans="1:7" ht="12.75">
      <c r="A186" s="21"/>
      <c r="B186" s="21"/>
      <c r="C186" s="21"/>
      <c r="D186" s="21"/>
      <c r="E186" s="21"/>
      <c r="F186" s="22"/>
      <c r="G186" s="22"/>
    </row>
    <row r="187" spans="1:7" ht="12.75">
      <c r="A187" s="21"/>
      <c r="B187" s="21"/>
      <c r="C187" s="21"/>
      <c r="D187" s="21"/>
      <c r="E187" s="21"/>
      <c r="F187" s="22"/>
      <c r="G187" s="22"/>
    </row>
    <row r="188" spans="1:7" ht="12.75">
      <c r="A188" s="21"/>
      <c r="B188" s="21"/>
      <c r="C188" s="21"/>
      <c r="D188" s="21"/>
      <c r="E188" s="21"/>
      <c r="F188" s="22"/>
      <c r="G188" s="22"/>
    </row>
    <row r="189" spans="1:7" ht="12.75">
      <c r="A189" s="21"/>
      <c r="B189" s="21"/>
      <c r="C189" s="21"/>
      <c r="D189" s="21"/>
      <c r="E189" s="21"/>
      <c r="F189" s="22"/>
      <c r="G189" s="22"/>
    </row>
    <row r="190" spans="1:7" ht="12.75">
      <c r="A190" s="21"/>
      <c r="B190" s="21"/>
      <c r="C190" s="21"/>
      <c r="D190" s="21"/>
      <c r="E190" s="21"/>
      <c r="F190" s="22"/>
      <c r="G190" s="22"/>
    </row>
    <row r="191" spans="1:7" ht="12.75">
      <c r="A191" s="21"/>
      <c r="B191" s="21"/>
      <c r="C191" s="21"/>
      <c r="D191" s="21"/>
      <c r="E191" s="21"/>
      <c r="F191" s="22"/>
      <c r="G191" s="22"/>
    </row>
    <row r="192" spans="1:7" ht="12.75">
      <c r="A192" s="21"/>
      <c r="B192" s="21"/>
      <c r="C192" s="21"/>
      <c r="D192" s="21"/>
      <c r="E192" s="21"/>
      <c r="F192" s="22"/>
      <c r="G192" s="22"/>
    </row>
    <row r="193" spans="1:7" ht="12.75">
      <c r="A193" s="21"/>
      <c r="B193" s="21"/>
      <c r="C193" s="21"/>
      <c r="D193" s="21"/>
      <c r="E193" s="21"/>
      <c r="F193" s="22"/>
      <c r="G193" s="22"/>
    </row>
    <row r="194" spans="1:7" ht="12.75">
      <c r="A194" s="21"/>
      <c r="B194" s="21"/>
      <c r="C194" s="21"/>
      <c r="D194" s="21"/>
      <c r="E194" s="21"/>
      <c r="F194" s="22"/>
      <c r="G194" s="22"/>
    </row>
    <row r="195" spans="1:7" ht="12.75">
      <c r="A195" s="21"/>
      <c r="B195" s="21"/>
      <c r="C195" s="21"/>
      <c r="D195" s="21"/>
      <c r="E195" s="21"/>
      <c r="F195" s="22"/>
      <c r="G195" s="22"/>
    </row>
    <row r="196" spans="1:7" ht="12.75">
      <c r="A196" s="21"/>
      <c r="B196" s="21"/>
      <c r="C196" s="21"/>
      <c r="D196" s="21"/>
      <c r="E196" s="21"/>
      <c r="F196" s="22"/>
      <c r="G196" s="22"/>
    </row>
    <row r="197" spans="1:7" ht="12.75">
      <c r="A197" s="21"/>
      <c r="B197" s="21"/>
      <c r="C197" s="21"/>
      <c r="D197" s="21"/>
      <c r="E197" s="21"/>
      <c r="F197" s="22"/>
      <c r="G197" s="22"/>
    </row>
    <row r="198" spans="1:7" ht="12.75">
      <c r="A198" s="21"/>
      <c r="B198" s="21"/>
      <c r="C198" s="21"/>
      <c r="D198" s="21"/>
      <c r="E198" s="21"/>
      <c r="F198" s="22"/>
      <c r="G198" s="22"/>
    </row>
    <row r="199" spans="1:7" ht="12.75">
      <c r="A199" s="21"/>
      <c r="B199" s="21"/>
      <c r="C199" s="21"/>
      <c r="D199" s="21"/>
      <c r="E199" s="21"/>
      <c r="F199" s="22"/>
      <c r="G199" s="22"/>
    </row>
    <row r="200" spans="1:7" ht="12.75">
      <c r="A200" s="21"/>
      <c r="B200" s="21"/>
      <c r="C200" s="21"/>
      <c r="D200" s="21"/>
      <c r="E200" s="21"/>
      <c r="F200" s="22"/>
      <c r="G200" s="22"/>
    </row>
    <row r="201" spans="1:7" ht="12.75">
      <c r="A201" s="21"/>
      <c r="B201" s="21"/>
      <c r="C201" s="21"/>
      <c r="D201" s="21"/>
      <c r="E201" s="21"/>
      <c r="F201" s="22"/>
      <c r="G201" s="22"/>
    </row>
    <row r="202" spans="1:7" ht="12.75">
      <c r="A202" s="21"/>
      <c r="B202" s="21"/>
      <c r="C202" s="21"/>
      <c r="D202" s="21"/>
      <c r="E202" s="21"/>
      <c r="F202" s="22"/>
      <c r="G202" s="22"/>
    </row>
    <row r="203" spans="1:7" ht="12.75">
      <c r="A203" s="21"/>
      <c r="B203" s="21"/>
      <c r="C203" s="21"/>
      <c r="D203" s="21"/>
      <c r="E203" s="21"/>
      <c r="F203" s="22"/>
      <c r="G203" s="22"/>
    </row>
    <row r="204" spans="1:7" ht="12.75">
      <c r="A204" s="21"/>
      <c r="B204" s="21"/>
      <c r="C204" s="21"/>
      <c r="D204" s="21"/>
      <c r="E204" s="21"/>
      <c r="F204" s="22"/>
      <c r="G204" s="22"/>
    </row>
    <row r="205" spans="1:7" ht="12.75">
      <c r="A205" s="21"/>
      <c r="B205" s="21"/>
      <c r="C205" s="21"/>
      <c r="D205" s="21"/>
      <c r="E205" s="21"/>
      <c r="F205" s="22"/>
      <c r="G205" s="22"/>
    </row>
    <row r="206" spans="1:7" ht="12.75">
      <c r="A206" s="21"/>
      <c r="B206" s="21"/>
      <c r="C206" s="21"/>
      <c r="D206" s="21"/>
      <c r="E206" s="21"/>
      <c r="F206" s="22"/>
      <c r="G206" s="22"/>
    </row>
    <row r="207" spans="1:7" ht="12.75">
      <c r="A207" s="21"/>
      <c r="B207" s="21"/>
      <c r="C207" s="21"/>
      <c r="D207" s="21"/>
      <c r="E207" s="21"/>
      <c r="F207" s="22"/>
      <c r="G207" s="22"/>
    </row>
    <row r="208" spans="1:7" ht="12.75">
      <c r="A208" s="21"/>
      <c r="B208" s="21"/>
      <c r="C208" s="21"/>
      <c r="D208" s="21"/>
      <c r="E208" s="21"/>
      <c r="F208" s="22"/>
      <c r="G208" s="22"/>
    </row>
    <row r="209" spans="1:7" ht="12.75">
      <c r="A209" s="21"/>
      <c r="B209" s="21"/>
      <c r="C209" s="21"/>
      <c r="D209" s="21"/>
      <c r="E209" s="21"/>
      <c r="F209" s="22"/>
      <c r="G209" s="22"/>
    </row>
    <row r="210" spans="1:7" ht="12.75">
      <c r="A210" s="21"/>
      <c r="B210" s="21"/>
      <c r="C210" s="21"/>
      <c r="D210" s="21"/>
      <c r="E210" s="21"/>
      <c r="F210" s="22"/>
      <c r="G210" s="22"/>
    </row>
    <row r="211" spans="1:7" ht="12.75">
      <c r="A211" s="21"/>
      <c r="B211" s="21"/>
      <c r="C211" s="21"/>
      <c r="D211" s="21"/>
      <c r="E211" s="21"/>
      <c r="F211" s="22"/>
      <c r="G211" s="22"/>
    </row>
    <row r="212" spans="1:7" ht="12.75">
      <c r="A212" s="21"/>
      <c r="B212" s="21"/>
      <c r="C212" s="21"/>
      <c r="D212" s="21"/>
      <c r="E212" s="21"/>
      <c r="F212" s="22"/>
      <c r="G212" s="22"/>
    </row>
    <row r="213" spans="1:7" ht="12.75">
      <c r="A213" s="21"/>
      <c r="B213" s="21"/>
      <c r="C213" s="21"/>
      <c r="D213" s="21"/>
      <c r="E213" s="21"/>
      <c r="F213" s="22"/>
      <c r="G213" s="22"/>
    </row>
    <row r="214" spans="1:7" ht="12.75">
      <c r="A214" s="21"/>
      <c r="B214" s="21"/>
      <c r="C214" s="21"/>
      <c r="D214" s="21"/>
      <c r="E214" s="21"/>
      <c r="F214" s="22"/>
      <c r="G214" s="22"/>
    </row>
    <row r="215" spans="1:7" ht="12.75">
      <c r="A215" s="21"/>
      <c r="B215" s="21"/>
      <c r="C215" s="21"/>
      <c r="D215" s="21"/>
      <c r="E215" s="21"/>
      <c r="F215" s="22"/>
      <c r="G215" s="22"/>
    </row>
    <row r="216" spans="1:7" ht="12.75">
      <c r="A216" s="21"/>
      <c r="B216" s="21"/>
      <c r="C216" s="21"/>
      <c r="D216" s="21"/>
      <c r="E216" s="21"/>
      <c r="F216" s="22"/>
      <c r="G216" s="22"/>
    </row>
    <row r="217" spans="1:7" ht="12.75">
      <c r="A217" s="21"/>
      <c r="B217" s="21"/>
      <c r="C217" s="21"/>
      <c r="D217" s="21"/>
      <c r="E217" s="21"/>
      <c r="F217" s="22"/>
      <c r="G217" s="22"/>
    </row>
    <row r="218" spans="1:7" ht="12.75">
      <c r="A218" s="21"/>
      <c r="B218" s="21"/>
      <c r="C218" s="21"/>
      <c r="D218" s="21"/>
      <c r="E218" s="21"/>
      <c r="F218" s="22"/>
      <c r="G218" s="22"/>
    </row>
    <row r="219" spans="1:7" ht="12.75">
      <c r="A219" s="21"/>
      <c r="B219" s="21"/>
      <c r="C219" s="21"/>
      <c r="D219" s="21"/>
      <c r="E219" s="21"/>
      <c r="F219" s="22"/>
      <c r="G219" s="22"/>
    </row>
    <row r="220" spans="1:7" ht="12.75">
      <c r="A220" s="21"/>
      <c r="B220" s="21"/>
      <c r="C220" s="21"/>
      <c r="D220" s="21"/>
      <c r="E220" s="21"/>
      <c r="F220" s="22"/>
      <c r="G220" s="22"/>
    </row>
    <row r="221" spans="1:7" ht="12.75">
      <c r="A221" s="21"/>
      <c r="B221" s="21"/>
      <c r="C221" s="21"/>
      <c r="D221" s="21"/>
      <c r="E221" s="21"/>
      <c r="F221" s="22"/>
      <c r="G221" s="22"/>
    </row>
    <row r="222" spans="1:7" ht="12.75">
      <c r="A222" s="21"/>
      <c r="B222" s="21"/>
      <c r="C222" s="21"/>
      <c r="D222" s="21"/>
      <c r="E222" s="21"/>
      <c r="F222" s="22"/>
      <c r="G222" s="22"/>
    </row>
    <row r="223" spans="1:7" ht="12.75">
      <c r="A223" s="21"/>
      <c r="B223" s="21"/>
      <c r="C223" s="21"/>
      <c r="D223" s="21"/>
      <c r="E223" s="21"/>
      <c r="F223" s="22"/>
      <c r="G223" s="22"/>
    </row>
    <row r="224" spans="1:7" ht="12.75">
      <c r="A224" s="21"/>
      <c r="B224" s="21"/>
      <c r="C224" s="21"/>
      <c r="D224" s="21"/>
      <c r="E224" s="21"/>
      <c r="F224" s="22"/>
      <c r="G224" s="22"/>
    </row>
    <row r="225" spans="1:7" ht="12.75">
      <c r="A225" s="21"/>
      <c r="B225" s="21"/>
      <c r="C225" s="21"/>
      <c r="D225" s="21"/>
      <c r="E225" s="21"/>
      <c r="F225" s="22"/>
      <c r="G225" s="22"/>
    </row>
    <row r="226" spans="1:7" ht="12.75">
      <c r="A226" s="21"/>
      <c r="B226" s="21"/>
      <c r="C226" s="21"/>
      <c r="D226" s="21"/>
      <c r="E226" s="21"/>
      <c r="F226" s="22"/>
      <c r="G226" s="22"/>
    </row>
    <row r="227" spans="1:7" ht="12.75">
      <c r="A227" s="21"/>
      <c r="B227" s="21"/>
      <c r="C227" s="21"/>
      <c r="D227" s="21"/>
      <c r="E227" s="21"/>
      <c r="F227" s="22"/>
      <c r="G227" s="22"/>
    </row>
    <row r="228" spans="1:7" ht="12.75">
      <c r="A228" s="21"/>
      <c r="B228" s="21"/>
      <c r="C228" s="21"/>
      <c r="D228" s="21"/>
      <c r="E228" s="21"/>
      <c r="F228" s="22"/>
      <c r="G228" s="22"/>
    </row>
    <row r="229" spans="1:7" ht="12.75">
      <c r="A229" s="21"/>
      <c r="B229" s="21"/>
      <c r="C229" s="21"/>
      <c r="D229" s="21"/>
      <c r="E229" s="21"/>
      <c r="F229" s="22"/>
      <c r="G229" s="22"/>
    </row>
    <row r="230" spans="1:7" ht="12.75">
      <c r="A230" s="21"/>
      <c r="B230" s="21"/>
      <c r="C230" s="21"/>
      <c r="D230" s="21"/>
      <c r="E230" s="21"/>
      <c r="F230" s="22"/>
      <c r="G230" s="22"/>
    </row>
    <row r="231" spans="1:7" ht="12.75">
      <c r="A231" s="21"/>
      <c r="B231" s="21"/>
      <c r="C231" s="21"/>
      <c r="D231" s="21"/>
      <c r="E231" s="21"/>
      <c r="F231" s="22"/>
      <c r="G231" s="22"/>
    </row>
    <row r="232" spans="1:7" ht="12.75">
      <c r="A232" s="21"/>
      <c r="B232" s="21"/>
      <c r="C232" s="21"/>
      <c r="D232" s="21"/>
      <c r="E232" s="21"/>
      <c r="F232" s="22"/>
      <c r="G232" s="22"/>
    </row>
    <row r="233" spans="1:7" ht="12.75">
      <c r="A233" s="21"/>
      <c r="B233" s="21"/>
      <c r="C233" s="21"/>
      <c r="D233" s="21"/>
      <c r="E233" s="21"/>
      <c r="F233" s="22"/>
      <c r="G233" s="22"/>
    </row>
    <row r="234" spans="1:7" ht="12.75">
      <c r="A234" s="21"/>
      <c r="B234" s="21"/>
      <c r="C234" s="21"/>
      <c r="D234" s="21"/>
      <c r="E234" s="21"/>
      <c r="F234" s="22"/>
      <c r="G234" s="22"/>
    </row>
    <row r="235" spans="1:7" ht="12.75">
      <c r="A235" s="21"/>
      <c r="B235" s="21"/>
      <c r="C235" s="21"/>
      <c r="D235" s="21"/>
      <c r="E235" s="21"/>
      <c r="F235" s="22"/>
      <c r="G235" s="22"/>
    </row>
    <row r="236" spans="1:7" ht="12.75">
      <c r="A236" s="21"/>
      <c r="B236" s="21"/>
      <c r="C236" s="21"/>
      <c r="D236" s="21"/>
      <c r="E236" s="21"/>
      <c r="F236" s="22"/>
      <c r="G236" s="22"/>
    </row>
    <row r="237" spans="1:7" ht="12.75">
      <c r="A237" s="21"/>
      <c r="B237" s="21"/>
      <c r="C237" s="21"/>
      <c r="D237" s="21"/>
      <c r="E237" s="21"/>
      <c r="F237" s="22"/>
      <c r="G237" s="22"/>
    </row>
    <row r="238" spans="1:7" ht="12.75">
      <c r="A238" s="21"/>
      <c r="B238" s="21"/>
      <c r="C238" s="21"/>
      <c r="D238" s="21"/>
      <c r="E238" s="21"/>
      <c r="F238" s="22"/>
      <c r="G238" s="22"/>
    </row>
    <row r="239" spans="1:7" ht="12.75">
      <c r="A239" s="21"/>
      <c r="B239" s="21"/>
      <c r="C239" s="21"/>
      <c r="D239" s="21"/>
      <c r="E239" s="21"/>
      <c r="F239" s="22"/>
      <c r="G239" s="22"/>
    </row>
    <row r="240" spans="1:7" ht="12.75">
      <c r="A240" s="21"/>
      <c r="B240" s="21"/>
      <c r="C240" s="21"/>
      <c r="D240" s="21"/>
      <c r="E240" s="21"/>
      <c r="F240" s="22"/>
      <c r="G240" s="22"/>
    </row>
    <row r="241" spans="1:7" ht="12.75">
      <c r="A241" s="21"/>
      <c r="B241" s="21"/>
      <c r="C241" s="21"/>
      <c r="D241" s="21"/>
      <c r="E241" s="21"/>
      <c r="F241" s="22"/>
      <c r="G241" s="22"/>
    </row>
    <row r="242" spans="1:7" ht="12.75">
      <c r="A242" s="21"/>
      <c r="B242" s="21"/>
      <c r="C242" s="21"/>
      <c r="D242" s="21"/>
      <c r="E242" s="21"/>
      <c r="F242" s="22"/>
      <c r="G242" s="22"/>
    </row>
    <row r="243" spans="1:7" ht="12.75">
      <c r="A243" s="21"/>
      <c r="B243" s="21"/>
      <c r="C243" s="21"/>
      <c r="D243" s="21"/>
      <c r="E243" s="21"/>
      <c r="F243" s="22"/>
      <c r="G243" s="22"/>
    </row>
    <row r="244" spans="1:7" ht="12.75">
      <c r="A244" s="21"/>
      <c r="B244" s="21"/>
      <c r="C244" s="21"/>
      <c r="D244" s="21"/>
      <c r="E244" s="21"/>
      <c r="F244" s="22"/>
      <c r="G244" s="22"/>
    </row>
    <row r="245" spans="1:7" ht="12.75">
      <c r="A245" s="21"/>
      <c r="B245" s="21"/>
      <c r="C245" s="21"/>
      <c r="D245" s="21"/>
      <c r="E245" s="21"/>
      <c r="F245" s="22"/>
      <c r="G245" s="22"/>
    </row>
    <row r="246" spans="1:7" ht="12.75">
      <c r="A246" s="21"/>
      <c r="B246" s="21"/>
      <c r="C246" s="21"/>
      <c r="D246" s="21"/>
      <c r="E246" s="21"/>
      <c r="F246" s="22"/>
      <c r="G246" s="22"/>
    </row>
    <row r="247" spans="1:7" ht="12.75">
      <c r="A247" s="21"/>
      <c r="B247" s="21"/>
      <c r="C247" s="21"/>
      <c r="D247" s="21"/>
      <c r="E247" s="21"/>
      <c r="F247" s="22"/>
      <c r="G247" s="22"/>
    </row>
    <row r="248" spans="1:7" ht="12.75">
      <c r="A248" s="21"/>
      <c r="B248" s="21"/>
      <c r="C248" s="21"/>
      <c r="D248" s="21"/>
      <c r="E248" s="21"/>
      <c r="F248" s="22"/>
      <c r="G248" s="22"/>
    </row>
    <row r="249" spans="1:7" ht="12.75">
      <c r="A249" s="21"/>
      <c r="B249" s="21"/>
      <c r="C249" s="21"/>
      <c r="D249" s="21"/>
      <c r="E249" s="21"/>
      <c r="F249" s="22"/>
      <c r="G249" s="22"/>
    </row>
    <row r="250" spans="1:7" ht="12.75">
      <c r="A250" s="21"/>
      <c r="B250" s="21"/>
      <c r="C250" s="21"/>
      <c r="D250" s="21"/>
      <c r="E250" s="21"/>
      <c r="F250" s="22"/>
      <c r="G250" s="22"/>
    </row>
    <row r="251" spans="1:7" ht="12.75">
      <c r="A251" s="21"/>
      <c r="B251" s="21"/>
      <c r="C251" s="21"/>
      <c r="D251" s="21"/>
      <c r="E251" s="21"/>
      <c r="F251" s="22"/>
      <c r="G251" s="22"/>
    </row>
    <row r="252" spans="1:7" ht="12.75">
      <c r="A252" s="21"/>
      <c r="B252" s="21"/>
      <c r="C252" s="21"/>
      <c r="D252" s="21"/>
      <c r="E252" s="21"/>
      <c r="F252" s="22"/>
      <c r="G252" s="22"/>
    </row>
    <row r="253" spans="1:7" ht="12.75">
      <c r="A253" s="21"/>
      <c r="B253" s="21"/>
      <c r="C253" s="21"/>
      <c r="D253" s="21"/>
      <c r="E253" s="21"/>
      <c r="F253" s="22"/>
      <c r="G253" s="22"/>
    </row>
    <row r="254" spans="1:7" ht="12.75">
      <c r="A254" s="21"/>
      <c r="B254" s="21"/>
      <c r="C254" s="21"/>
      <c r="D254" s="21"/>
      <c r="E254" s="21"/>
      <c r="F254" s="22"/>
      <c r="G254" s="22"/>
    </row>
    <row r="255" spans="1:7" ht="12.75">
      <c r="A255" s="21"/>
      <c r="B255" s="21"/>
      <c r="C255" s="21"/>
      <c r="D255" s="21"/>
      <c r="E255" s="21"/>
      <c r="F255" s="22"/>
      <c r="G255" s="22"/>
    </row>
    <row r="256" spans="1:7" ht="12.75">
      <c r="A256" s="21"/>
      <c r="B256" s="21"/>
      <c r="C256" s="21"/>
      <c r="D256" s="21"/>
      <c r="E256" s="21"/>
      <c r="F256" s="22"/>
      <c r="G256" s="22"/>
    </row>
    <row r="257" spans="1:7" ht="12.75">
      <c r="A257" s="21"/>
      <c r="B257" s="21"/>
      <c r="C257" s="21"/>
      <c r="D257" s="21"/>
      <c r="E257" s="21"/>
      <c r="F257" s="22"/>
      <c r="G257" s="22"/>
    </row>
    <row r="258" spans="1:7" ht="12.75">
      <c r="A258" s="21"/>
      <c r="B258" s="21"/>
      <c r="C258" s="21"/>
      <c r="D258" s="21"/>
      <c r="E258" s="21"/>
      <c r="F258" s="22"/>
      <c r="G258" s="22"/>
    </row>
    <row r="259" spans="1:7" ht="12.75">
      <c r="A259" s="21"/>
      <c r="B259" s="21"/>
      <c r="C259" s="21"/>
      <c r="D259" s="21"/>
      <c r="E259" s="21"/>
      <c r="F259" s="22"/>
      <c r="G259" s="22"/>
    </row>
    <row r="260" spans="1:7" ht="12.75">
      <c r="A260" s="21"/>
      <c r="B260" s="21"/>
      <c r="C260" s="21"/>
      <c r="D260" s="21"/>
      <c r="E260" s="21"/>
      <c r="F260" s="22"/>
      <c r="G260" s="22"/>
    </row>
    <row r="261" spans="1:7" ht="12.75">
      <c r="A261" s="21"/>
      <c r="B261" s="21"/>
      <c r="C261" s="21"/>
      <c r="D261" s="21"/>
      <c r="E261" s="21"/>
      <c r="F261" s="22"/>
      <c r="G261" s="22"/>
    </row>
    <row r="262" spans="1:7" ht="12.75">
      <c r="A262" s="21"/>
      <c r="B262" s="21"/>
      <c r="C262" s="21"/>
      <c r="D262" s="21"/>
      <c r="E262" s="21"/>
      <c r="F262" s="22"/>
      <c r="G262" s="22"/>
    </row>
    <row r="263" spans="1:7" ht="12.75">
      <c r="A263" s="21"/>
      <c r="B263" s="21"/>
      <c r="C263" s="21"/>
      <c r="D263" s="21"/>
      <c r="E263" s="21"/>
      <c r="F263" s="22"/>
      <c r="G263" s="22"/>
    </row>
    <row r="264" spans="1:7" ht="12.75">
      <c r="A264" s="21"/>
      <c r="B264" s="21"/>
      <c r="C264" s="21"/>
      <c r="D264" s="21"/>
      <c r="E264" s="21"/>
      <c r="F264" s="22"/>
      <c r="G264" s="22"/>
    </row>
    <row r="265" spans="1:7" ht="12.75">
      <c r="A265" s="21"/>
      <c r="B265" s="21"/>
      <c r="C265" s="21"/>
      <c r="D265" s="21"/>
      <c r="E265" s="21"/>
      <c r="F265" s="22"/>
      <c r="G265" s="22"/>
    </row>
    <row r="266" spans="1:7" ht="12.75">
      <c r="A266" s="21"/>
      <c r="B266" s="21"/>
      <c r="C266" s="21"/>
      <c r="D266" s="21"/>
      <c r="E266" s="21"/>
      <c r="F266" s="22"/>
      <c r="G266" s="22"/>
    </row>
  </sheetData>
  <sheetProtection/>
  <mergeCells count="20">
    <mergeCell ref="A151:D151"/>
    <mergeCell ref="A152:D152"/>
    <mergeCell ref="A153:D153"/>
    <mergeCell ref="A154:D154"/>
    <mergeCell ref="A155:D155"/>
    <mergeCell ref="A146:D146"/>
    <mergeCell ref="A147:D147"/>
    <mergeCell ref="A148:D148"/>
    <mergeCell ref="A150:D150"/>
    <mergeCell ref="A149:D149"/>
    <mergeCell ref="A1:G1"/>
    <mergeCell ref="A3:A4"/>
    <mergeCell ref="B3:B4"/>
    <mergeCell ref="A144:G144"/>
    <mergeCell ref="A143:D143"/>
    <mergeCell ref="C3:C4"/>
    <mergeCell ref="D3:D4"/>
    <mergeCell ref="E3:E4"/>
    <mergeCell ref="F3:G3"/>
    <mergeCell ref="A7:A8"/>
  </mergeCells>
  <printOptions/>
  <pageMargins left="0.9055118110236221" right="0.2362204724409449" top="1.220472440944882" bottom="0.7480314960629921" header="0.31496062992125984" footer="0.4724409448818898"/>
  <pageSetup horizontalDpi="300" verticalDpi="300" orientation="portrait" paperSize="9" scale="80" r:id="rId1"/>
  <headerFooter>
    <oddHeader xml:space="preserve">&amp;RZałącznik Nr 1
do autopoprawki 
 uchwały budżetowej 
Powiatu Stargardzkiego  na 2011 rok
z dnia 27 grudnia 2010 r. 
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F1">
      <pane ySplit="6" topLeftCell="A78" activePane="bottomLeft" state="frozen"/>
      <selection pane="topLeft" activeCell="B27" sqref="B27"/>
      <selection pane="bottomLeft" activeCell="B27" sqref="B27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42.75390625" style="0" customWidth="1"/>
    <col min="4" max="4" width="13.25390625" style="0" customWidth="1"/>
    <col min="5" max="5" width="12.75390625" style="4" customWidth="1"/>
    <col min="6" max="6" width="13.00390625" style="4" customWidth="1"/>
    <col min="7" max="7" width="11.75390625" style="4" customWidth="1"/>
    <col min="8" max="8" width="10.75390625" style="4" customWidth="1"/>
    <col min="9" max="9" width="10.375" style="4" customWidth="1"/>
    <col min="10" max="10" width="12.875" style="4" customWidth="1"/>
    <col min="11" max="11" width="9.625" style="4" customWidth="1"/>
    <col min="12" max="12" width="10.875" style="4" customWidth="1"/>
    <col min="13" max="13" width="12.625" style="4" customWidth="1"/>
    <col min="14" max="15" width="12.125" style="105" customWidth="1"/>
    <col min="16" max="16" width="11.375" style="105" customWidth="1"/>
    <col min="17" max="17" width="10.00390625" style="105" customWidth="1"/>
    <col min="18" max="18" width="9.25390625" style="0" customWidth="1"/>
  </cols>
  <sheetData>
    <row r="1" spans="1:18" ht="30" customHeight="1">
      <c r="A1" s="260" t="s">
        <v>339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3" ht="22.5" customHeight="1">
      <c r="A2" s="257" t="s">
        <v>44</v>
      </c>
      <c r="B2" s="257"/>
      <c r="C2" s="257"/>
      <c r="D2" s="257"/>
      <c r="E2" s="258"/>
      <c r="F2" s="258"/>
      <c r="G2" s="258"/>
      <c r="H2" s="258"/>
      <c r="I2" s="258"/>
      <c r="J2" s="258"/>
      <c r="K2" s="258"/>
      <c r="L2" s="258"/>
      <c r="M2" s="258"/>
    </row>
    <row r="3" spans="1:18" ht="12.75" customHeight="1">
      <c r="A3" s="252" t="s">
        <v>45</v>
      </c>
      <c r="B3" s="252" t="s">
        <v>52</v>
      </c>
      <c r="C3" s="252" t="s">
        <v>53</v>
      </c>
      <c r="D3" s="252" t="s">
        <v>35</v>
      </c>
      <c r="E3" s="252" t="s">
        <v>49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ht="12" customHeight="1">
      <c r="A4" s="252"/>
      <c r="B4" s="252"/>
      <c r="C4" s="252"/>
      <c r="D4" s="252"/>
      <c r="E4" s="252" t="s">
        <v>54</v>
      </c>
      <c r="F4" s="252" t="s">
        <v>55</v>
      </c>
      <c r="G4" s="252"/>
      <c r="H4" s="252"/>
      <c r="I4" s="252"/>
      <c r="J4" s="252"/>
      <c r="K4" s="252"/>
      <c r="L4" s="252"/>
      <c r="M4" s="252" t="s">
        <v>56</v>
      </c>
      <c r="N4" s="259" t="s">
        <v>49</v>
      </c>
      <c r="O4" s="259"/>
      <c r="P4" s="259"/>
      <c r="Q4" s="259"/>
      <c r="R4" s="259"/>
    </row>
    <row r="5" spans="1:18" ht="21.75" customHeight="1">
      <c r="A5" s="252"/>
      <c r="B5" s="252"/>
      <c r="C5" s="252"/>
      <c r="D5" s="252"/>
      <c r="E5" s="252"/>
      <c r="F5" s="252" t="s">
        <v>82</v>
      </c>
      <c r="G5" s="252"/>
      <c r="H5" s="252" t="s">
        <v>83</v>
      </c>
      <c r="I5" s="265" t="s">
        <v>84</v>
      </c>
      <c r="J5" s="253" t="s">
        <v>304</v>
      </c>
      <c r="K5" s="252" t="s">
        <v>36</v>
      </c>
      <c r="L5" s="252" t="s">
        <v>57</v>
      </c>
      <c r="M5" s="252"/>
      <c r="N5" s="263" t="s">
        <v>276</v>
      </c>
      <c r="O5" s="118" t="s">
        <v>55</v>
      </c>
      <c r="P5" s="254" t="s">
        <v>343</v>
      </c>
      <c r="Q5" s="264" t="s">
        <v>279</v>
      </c>
      <c r="R5" s="261" t="s">
        <v>278</v>
      </c>
    </row>
    <row r="6" spans="1:18" ht="129" customHeight="1">
      <c r="A6" s="252"/>
      <c r="B6" s="252"/>
      <c r="C6" s="252"/>
      <c r="D6" s="252"/>
      <c r="E6" s="252"/>
      <c r="F6" s="119" t="s">
        <v>41</v>
      </c>
      <c r="G6" s="119" t="s">
        <v>29</v>
      </c>
      <c r="H6" s="252"/>
      <c r="I6" s="266"/>
      <c r="J6" s="253"/>
      <c r="K6" s="252"/>
      <c r="L6" s="252"/>
      <c r="M6" s="252"/>
      <c r="N6" s="263"/>
      <c r="O6" s="120" t="s">
        <v>277</v>
      </c>
      <c r="P6" s="255"/>
      <c r="Q6" s="264"/>
      <c r="R6" s="262"/>
    </row>
    <row r="7" spans="1:18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1" customHeight="1">
      <c r="A8" s="60" t="s">
        <v>86</v>
      </c>
      <c r="B8" s="60"/>
      <c r="C8" s="61" t="s">
        <v>87</v>
      </c>
      <c r="D8" s="62">
        <f>SUM(D9)</f>
        <v>75000</v>
      </c>
      <c r="E8" s="62">
        <f aca="true" t="shared" si="0" ref="E8:R8">SUM(E9)</f>
        <v>75000</v>
      </c>
      <c r="F8" s="62">
        <f t="shared" si="0"/>
        <v>0</v>
      </c>
      <c r="G8" s="62">
        <f t="shared" si="0"/>
        <v>75000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</row>
    <row r="9" spans="1:18" ht="33.75" customHeight="1">
      <c r="A9" s="63"/>
      <c r="B9" s="64" t="s">
        <v>88</v>
      </c>
      <c r="C9" s="65" t="s">
        <v>89</v>
      </c>
      <c r="D9" s="66">
        <f>E9+M9</f>
        <v>75000</v>
      </c>
      <c r="E9" s="67">
        <f aca="true" t="shared" si="1" ref="E9:E68">SUM(F9:L9)</f>
        <v>75000</v>
      </c>
      <c r="F9" s="67">
        <v>0</v>
      </c>
      <c r="G9" s="67">
        <v>75000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f>N9+P9+Q9+R9</f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</row>
    <row r="10" spans="1:18" ht="17.25" customHeight="1">
      <c r="A10" s="60" t="s">
        <v>92</v>
      </c>
      <c r="B10" s="60"/>
      <c r="C10" s="61" t="s">
        <v>93</v>
      </c>
      <c r="D10" s="62">
        <f>SUM(D11:D12)</f>
        <v>185000</v>
      </c>
      <c r="E10" s="62">
        <f aca="true" t="shared" si="2" ref="E10:R10">SUM(E11:E12)</f>
        <v>185000</v>
      </c>
      <c r="F10" s="62">
        <f t="shared" si="2"/>
        <v>0</v>
      </c>
      <c r="G10" s="62">
        <f t="shared" si="2"/>
        <v>110000</v>
      </c>
      <c r="H10" s="62">
        <f t="shared" si="2"/>
        <v>0</v>
      </c>
      <c r="I10" s="62">
        <f t="shared" si="2"/>
        <v>75000</v>
      </c>
      <c r="J10" s="62">
        <f t="shared" si="2"/>
        <v>0</v>
      </c>
      <c r="K10" s="62">
        <f t="shared" si="2"/>
        <v>0</v>
      </c>
      <c r="L10" s="62">
        <f t="shared" si="2"/>
        <v>0</v>
      </c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0</v>
      </c>
      <c r="R10" s="62">
        <f t="shared" si="2"/>
        <v>0</v>
      </c>
    </row>
    <row r="11" spans="1:18" ht="19.5" customHeight="1">
      <c r="A11" s="63"/>
      <c r="B11" s="64" t="s">
        <v>94</v>
      </c>
      <c r="C11" s="65" t="s">
        <v>95</v>
      </c>
      <c r="D11" s="66">
        <f aca="true" t="shared" si="3" ref="D11:D34">E11+M11</f>
        <v>150000</v>
      </c>
      <c r="E11" s="67">
        <f t="shared" si="1"/>
        <v>150000</v>
      </c>
      <c r="F11" s="67">
        <v>0</v>
      </c>
      <c r="G11" s="67">
        <v>75000</v>
      </c>
      <c r="H11" s="67">
        <v>0</v>
      </c>
      <c r="I11" s="67">
        <v>75000</v>
      </c>
      <c r="J11" s="67">
        <v>0</v>
      </c>
      <c r="K11" s="67">
        <v>0</v>
      </c>
      <c r="L11" s="67">
        <v>0</v>
      </c>
      <c r="M11" s="67">
        <f aca="true" t="shared" si="4" ref="M11:M77">N11+P11+Q11+R11</f>
        <v>0</v>
      </c>
      <c r="N11" s="67">
        <f>O11+Q11+R11+S11</f>
        <v>0</v>
      </c>
      <c r="O11" s="121">
        <v>0</v>
      </c>
      <c r="P11" s="121">
        <v>0</v>
      </c>
      <c r="Q11" s="121">
        <v>0</v>
      </c>
      <c r="R11" s="121">
        <v>0</v>
      </c>
    </row>
    <row r="12" spans="1:18" ht="19.5" customHeight="1">
      <c r="A12" s="63"/>
      <c r="B12" s="64" t="s">
        <v>228</v>
      </c>
      <c r="C12" s="65" t="s">
        <v>229</v>
      </c>
      <c r="D12" s="66">
        <f t="shared" si="3"/>
        <v>35000</v>
      </c>
      <c r="E12" s="67">
        <f t="shared" si="1"/>
        <v>35000</v>
      </c>
      <c r="F12" s="67">
        <v>0</v>
      </c>
      <c r="G12" s="67">
        <v>35000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4"/>
        <v>0</v>
      </c>
      <c r="N12" s="67">
        <f>O12+Q12+R12+S12</f>
        <v>0</v>
      </c>
      <c r="O12" s="121">
        <v>0</v>
      </c>
      <c r="P12" s="121">
        <v>0</v>
      </c>
      <c r="Q12" s="121">
        <v>0</v>
      </c>
      <c r="R12" s="121">
        <v>0</v>
      </c>
    </row>
    <row r="13" spans="1:18" ht="18.75" customHeight="1">
      <c r="A13" s="60" t="s">
        <v>98</v>
      </c>
      <c r="B13" s="204"/>
      <c r="C13" s="205" t="s">
        <v>99</v>
      </c>
      <c r="D13" s="206">
        <f>SUM(D14:D15)</f>
        <v>14270363</v>
      </c>
      <c r="E13" s="206">
        <f aca="true" t="shared" si="5" ref="E13:R13">SUM(E14:E15)</f>
        <v>6325360</v>
      </c>
      <c r="F13" s="206">
        <f t="shared" si="5"/>
        <v>1152500</v>
      </c>
      <c r="G13" s="206">
        <f t="shared" si="5"/>
        <v>5053500</v>
      </c>
      <c r="H13" s="206">
        <f t="shared" si="5"/>
        <v>99360</v>
      </c>
      <c r="I13" s="206">
        <f t="shared" si="5"/>
        <v>20000</v>
      </c>
      <c r="J13" s="206">
        <f t="shared" si="5"/>
        <v>0</v>
      </c>
      <c r="K13" s="206">
        <f t="shared" si="5"/>
        <v>0</v>
      </c>
      <c r="L13" s="206">
        <f t="shared" si="5"/>
        <v>0</v>
      </c>
      <c r="M13" s="206">
        <f t="shared" si="5"/>
        <v>7945003</v>
      </c>
      <c r="N13" s="206">
        <f t="shared" si="5"/>
        <v>7945003</v>
      </c>
      <c r="O13" s="206">
        <f t="shared" si="5"/>
        <v>0</v>
      </c>
      <c r="P13" s="206">
        <f t="shared" si="5"/>
        <v>0</v>
      </c>
      <c r="Q13" s="206">
        <f t="shared" si="5"/>
        <v>0</v>
      </c>
      <c r="R13" s="206">
        <f t="shared" si="5"/>
        <v>0</v>
      </c>
    </row>
    <row r="14" spans="1:18" ht="19.5" customHeight="1">
      <c r="A14" s="147"/>
      <c r="B14" s="207" t="s">
        <v>100</v>
      </c>
      <c r="C14" s="208" t="s">
        <v>101</v>
      </c>
      <c r="D14" s="209">
        <f t="shared" si="3"/>
        <v>13970363</v>
      </c>
      <c r="E14" s="210">
        <f t="shared" si="1"/>
        <v>6025360</v>
      </c>
      <c r="F14" s="210">
        <v>1152500</v>
      </c>
      <c r="G14" s="210">
        <v>4753500</v>
      </c>
      <c r="H14" s="210">
        <v>99360</v>
      </c>
      <c r="I14" s="210">
        <v>20000</v>
      </c>
      <c r="J14" s="210">
        <v>0</v>
      </c>
      <c r="K14" s="210">
        <v>0</v>
      </c>
      <c r="L14" s="210">
        <v>0</v>
      </c>
      <c r="M14" s="210">
        <v>7945003</v>
      </c>
      <c r="N14" s="210">
        <v>7945003</v>
      </c>
      <c r="O14" s="210">
        <v>0</v>
      </c>
      <c r="P14" s="210">
        <v>0</v>
      </c>
      <c r="Q14" s="210">
        <v>0</v>
      </c>
      <c r="R14" s="210">
        <v>0</v>
      </c>
    </row>
    <row r="15" spans="1:18" ht="19.5" customHeight="1">
      <c r="A15" s="63"/>
      <c r="B15" s="64" t="s">
        <v>230</v>
      </c>
      <c r="C15" s="65" t="s">
        <v>115</v>
      </c>
      <c r="D15" s="66">
        <f t="shared" si="3"/>
        <v>300000</v>
      </c>
      <c r="E15" s="67">
        <f t="shared" si="1"/>
        <v>300000</v>
      </c>
      <c r="F15" s="67">
        <v>0</v>
      </c>
      <c r="G15" s="67">
        <v>300000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4"/>
        <v>0</v>
      </c>
      <c r="N15" s="67">
        <f>O15+Q15+R15+S15</f>
        <v>0</v>
      </c>
      <c r="O15" s="121">
        <v>0</v>
      </c>
      <c r="P15" s="121">
        <v>0</v>
      </c>
      <c r="Q15" s="121">
        <v>0</v>
      </c>
      <c r="R15" s="121">
        <v>0</v>
      </c>
    </row>
    <row r="16" spans="1:18" s="55" customFormat="1" ht="18" customHeight="1">
      <c r="A16" s="68" t="s">
        <v>231</v>
      </c>
      <c r="B16" s="68"/>
      <c r="C16" s="69" t="s">
        <v>232</v>
      </c>
      <c r="D16" s="70">
        <f>SUM(D17)</f>
        <v>15000</v>
      </c>
      <c r="E16" s="70">
        <f aca="true" t="shared" si="6" ref="E16:R16">SUM(E17)</f>
        <v>15000</v>
      </c>
      <c r="F16" s="70">
        <f t="shared" si="6"/>
        <v>0</v>
      </c>
      <c r="G16" s="70">
        <f t="shared" si="6"/>
        <v>15000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6"/>
        <v>0</v>
      </c>
      <c r="O16" s="70">
        <f t="shared" si="6"/>
        <v>0</v>
      </c>
      <c r="P16" s="70">
        <f t="shared" si="6"/>
        <v>0</v>
      </c>
      <c r="Q16" s="70">
        <f t="shared" si="6"/>
        <v>0</v>
      </c>
      <c r="R16" s="70">
        <f t="shared" si="6"/>
        <v>0</v>
      </c>
    </row>
    <row r="17" spans="1:18" ht="20.25" customHeight="1">
      <c r="A17" s="63"/>
      <c r="B17" s="64" t="s">
        <v>233</v>
      </c>
      <c r="C17" s="65" t="s">
        <v>189</v>
      </c>
      <c r="D17" s="66">
        <f t="shared" si="3"/>
        <v>15000</v>
      </c>
      <c r="E17" s="67">
        <f t="shared" si="1"/>
        <v>15000</v>
      </c>
      <c r="F17" s="67">
        <v>0</v>
      </c>
      <c r="G17" s="67">
        <v>15000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4"/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</row>
    <row r="18" spans="1:18" ht="21" customHeight="1">
      <c r="A18" s="60" t="s">
        <v>223</v>
      </c>
      <c r="B18" s="60"/>
      <c r="C18" s="61" t="s">
        <v>118</v>
      </c>
      <c r="D18" s="62">
        <f>SUM(D19)</f>
        <v>348400</v>
      </c>
      <c r="E18" s="62">
        <f aca="true" t="shared" si="7" ref="E18:R18">SUM(E19)</f>
        <v>348400</v>
      </c>
      <c r="F18" s="62">
        <f t="shared" si="7"/>
        <v>0</v>
      </c>
      <c r="G18" s="62">
        <f t="shared" si="7"/>
        <v>348400</v>
      </c>
      <c r="H18" s="62">
        <f t="shared" si="7"/>
        <v>0</v>
      </c>
      <c r="I18" s="62">
        <f t="shared" si="7"/>
        <v>0</v>
      </c>
      <c r="J18" s="62">
        <f t="shared" si="7"/>
        <v>0</v>
      </c>
      <c r="K18" s="62">
        <f t="shared" si="7"/>
        <v>0</v>
      </c>
      <c r="L18" s="62">
        <f t="shared" si="7"/>
        <v>0</v>
      </c>
      <c r="M18" s="62">
        <f t="shared" si="7"/>
        <v>0</v>
      </c>
      <c r="N18" s="62">
        <f t="shared" si="7"/>
        <v>0</v>
      </c>
      <c r="O18" s="62">
        <f t="shared" si="7"/>
        <v>0</v>
      </c>
      <c r="P18" s="62">
        <f t="shared" si="7"/>
        <v>0</v>
      </c>
      <c r="Q18" s="62">
        <f t="shared" si="7"/>
        <v>0</v>
      </c>
      <c r="R18" s="62">
        <f t="shared" si="7"/>
        <v>0</v>
      </c>
    </row>
    <row r="19" spans="1:18" ht="19.5" customHeight="1">
      <c r="A19" s="117"/>
      <c r="B19" s="64" t="s">
        <v>224</v>
      </c>
      <c r="C19" s="65" t="s">
        <v>119</v>
      </c>
      <c r="D19" s="66">
        <f t="shared" si="3"/>
        <v>348400</v>
      </c>
      <c r="E19" s="67">
        <f t="shared" si="1"/>
        <v>348400</v>
      </c>
      <c r="F19" s="67">
        <v>0</v>
      </c>
      <c r="G19" s="67">
        <v>348400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f t="shared" si="4"/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</row>
    <row r="20" spans="1:18" ht="18" customHeight="1">
      <c r="A20" s="60" t="s">
        <v>124</v>
      </c>
      <c r="B20" s="60"/>
      <c r="C20" s="61" t="s">
        <v>125</v>
      </c>
      <c r="D20" s="62">
        <f aca="true" t="shared" si="8" ref="D20:R20">SUM(D21:D24)</f>
        <v>2072500</v>
      </c>
      <c r="E20" s="62">
        <f t="shared" si="8"/>
        <v>2056500</v>
      </c>
      <c r="F20" s="62">
        <f t="shared" si="8"/>
        <v>1362902</v>
      </c>
      <c r="G20" s="62">
        <f t="shared" si="8"/>
        <v>590198</v>
      </c>
      <c r="H20" s="62">
        <f t="shared" si="8"/>
        <v>100000</v>
      </c>
      <c r="I20" s="62">
        <f t="shared" si="8"/>
        <v>3400</v>
      </c>
      <c r="J20" s="62">
        <f t="shared" si="8"/>
        <v>0</v>
      </c>
      <c r="K20" s="62">
        <f t="shared" si="8"/>
        <v>0</v>
      </c>
      <c r="L20" s="62">
        <f t="shared" si="8"/>
        <v>0</v>
      </c>
      <c r="M20" s="62">
        <f t="shared" si="8"/>
        <v>16000</v>
      </c>
      <c r="N20" s="62">
        <f t="shared" si="8"/>
        <v>16000</v>
      </c>
      <c r="O20" s="62">
        <f t="shared" si="8"/>
        <v>0</v>
      </c>
      <c r="P20" s="62">
        <f t="shared" si="8"/>
        <v>0</v>
      </c>
      <c r="Q20" s="62">
        <f t="shared" si="8"/>
        <v>0</v>
      </c>
      <c r="R20" s="62">
        <f t="shared" si="8"/>
        <v>0</v>
      </c>
    </row>
    <row r="21" spans="1:18" ht="31.5" customHeight="1">
      <c r="A21" s="63"/>
      <c r="B21" s="64" t="s">
        <v>126</v>
      </c>
      <c r="C21" s="65" t="s">
        <v>270</v>
      </c>
      <c r="D21" s="66">
        <f t="shared" si="3"/>
        <v>1643000</v>
      </c>
      <c r="E21" s="67">
        <f t="shared" si="1"/>
        <v>1627000</v>
      </c>
      <c r="F21" s="67">
        <v>1044000</v>
      </c>
      <c r="G21" s="67">
        <v>480000</v>
      </c>
      <c r="H21" s="71">
        <v>100000</v>
      </c>
      <c r="I21" s="67">
        <v>3000</v>
      </c>
      <c r="J21" s="67">
        <v>0</v>
      </c>
      <c r="K21" s="67">
        <v>0</v>
      </c>
      <c r="L21" s="67">
        <v>0</v>
      </c>
      <c r="M21" s="67">
        <f t="shared" si="4"/>
        <v>16000</v>
      </c>
      <c r="N21" s="121">
        <v>16000</v>
      </c>
      <c r="O21" s="121">
        <v>0</v>
      </c>
      <c r="P21" s="121">
        <v>0</v>
      </c>
      <c r="Q21" s="121">
        <v>0</v>
      </c>
      <c r="R21" s="121">
        <v>0</v>
      </c>
    </row>
    <row r="22" spans="1:18" ht="19.5" customHeight="1">
      <c r="A22" s="63"/>
      <c r="B22" s="64" t="s">
        <v>128</v>
      </c>
      <c r="C22" s="65" t="s">
        <v>129</v>
      </c>
      <c r="D22" s="66">
        <f t="shared" si="3"/>
        <v>55000</v>
      </c>
      <c r="E22" s="67">
        <f t="shared" si="1"/>
        <v>55000</v>
      </c>
      <c r="F22" s="67">
        <v>0</v>
      </c>
      <c r="G22" s="67">
        <v>55000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f t="shared" si="4"/>
        <v>0</v>
      </c>
      <c r="N22" s="121">
        <v>0</v>
      </c>
      <c r="O22" s="121">
        <v>0</v>
      </c>
      <c r="P22" s="121"/>
      <c r="Q22" s="121">
        <v>0</v>
      </c>
      <c r="R22" s="121">
        <v>0</v>
      </c>
    </row>
    <row r="23" spans="1:18" ht="19.5" customHeight="1">
      <c r="A23" s="63"/>
      <c r="B23" s="64" t="s">
        <v>130</v>
      </c>
      <c r="C23" s="65" t="s">
        <v>131</v>
      </c>
      <c r="D23" s="66">
        <f t="shared" si="3"/>
        <v>372500</v>
      </c>
      <c r="E23" s="67">
        <f t="shared" si="1"/>
        <v>372500</v>
      </c>
      <c r="F23" s="67">
        <v>318902</v>
      </c>
      <c r="G23" s="67">
        <v>53198</v>
      </c>
      <c r="H23" s="67">
        <v>0</v>
      </c>
      <c r="I23" s="67">
        <v>400</v>
      </c>
      <c r="J23" s="67">
        <v>0</v>
      </c>
      <c r="K23" s="67">
        <v>0</v>
      </c>
      <c r="L23" s="67">
        <v>0</v>
      </c>
      <c r="M23" s="67">
        <f t="shared" si="4"/>
        <v>0</v>
      </c>
      <c r="N23" s="121">
        <v>0</v>
      </c>
      <c r="O23" s="121">
        <v>0</v>
      </c>
      <c r="P23" s="121"/>
      <c r="Q23" s="121">
        <v>0</v>
      </c>
      <c r="R23" s="121">
        <v>0</v>
      </c>
    </row>
    <row r="24" spans="1:18" ht="19.5" customHeight="1">
      <c r="A24" s="63"/>
      <c r="B24" s="64" t="s">
        <v>234</v>
      </c>
      <c r="C24" s="65" t="s">
        <v>189</v>
      </c>
      <c r="D24" s="66">
        <f t="shared" si="3"/>
        <v>2000</v>
      </c>
      <c r="E24" s="67">
        <f t="shared" si="1"/>
        <v>2000</v>
      </c>
      <c r="F24" s="67">
        <v>0</v>
      </c>
      <c r="G24" s="67">
        <v>2000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f t="shared" si="4"/>
        <v>0</v>
      </c>
      <c r="N24" s="121">
        <v>0</v>
      </c>
      <c r="O24" s="121">
        <v>0</v>
      </c>
      <c r="P24" s="121"/>
      <c r="Q24" s="121">
        <v>0</v>
      </c>
      <c r="R24" s="121">
        <v>0</v>
      </c>
    </row>
    <row r="25" spans="1:18" ht="23.25" customHeight="1">
      <c r="A25" s="60" t="s">
        <v>132</v>
      </c>
      <c r="B25" s="60"/>
      <c r="C25" s="61" t="s">
        <v>133</v>
      </c>
      <c r="D25" s="72">
        <f aca="true" t="shared" si="9" ref="D25:R25">SUM(D26:D30)</f>
        <v>9408720</v>
      </c>
      <c r="E25" s="72">
        <f t="shared" si="9"/>
        <v>9348720</v>
      </c>
      <c r="F25" s="72">
        <f t="shared" si="9"/>
        <v>6102920</v>
      </c>
      <c r="G25" s="72">
        <f t="shared" si="9"/>
        <v>2763700</v>
      </c>
      <c r="H25" s="72">
        <f t="shared" si="9"/>
        <v>0</v>
      </c>
      <c r="I25" s="72">
        <f t="shared" si="9"/>
        <v>482100</v>
      </c>
      <c r="J25" s="72">
        <f t="shared" si="9"/>
        <v>0</v>
      </c>
      <c r="K25" s="72">
        <f t="shared" si="9"/>
        <v>0</v>
      </c>
      <c r="L25" s="72">
        <f t="shared" si="9"/>
        <v>0</v>
      </c>
      <c r="M25" s="72">
        <f t="shared" si="9"/>
        <v>60000</v>
      </c>
      <c r="N25" s="72">
        <f t="shared" si="9"/>
        <v>60000</v>
      </c>
      <c r="O25" s="72">
        <f t="shared" si="9"/>
        <v>0</v>
      </c>
      <c r="P25" s="72">
        <f t="shared" si="9"/>
        <v>0</v>
      </c>
      <c r="Q25" s="72">
        <f t="shared" si="9"/>
        <v>0</v>
      </c>
      <c r="R25" s="72">
        <f t="shared" si="9"/>
        <v>0</v>
      </c>
    </row>
    <row r="26" spans="1:18" ht="19.5" customHeight="1">
      <c r="A26" s="63"/>
      <c r="B26" s="64" t="s">
        <v>134</v>
      </c>
      <c r="C26" s="65" t="s">
        <v>135</v>
      </c>
      <c r="D26" s="66">
        <f t="shared" si="3"/>
        <v>858920</v>
      </c>
      <c r="E26" s="67">
        <f t="shared" si="1"/>
        <v>858920</v>
      </c>
      <c r="F26" s="67">
        <v>856320</v>
      </c>
      <c r="G26" s="67">
        <v>2600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f t="shared" si="4"/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</row>
    <row r="27" spans="1:18" ht="19.5" customHeight="1">
      <c r="A27" s="63"/>
      <c r="B27" s="64" t="s">
        <v>235</v>
      </c>
      <c r="C27" s="65" t="s">
        <v>236</v>
      </c>
      <c r="D27" s="66">
        <f t="shared" si="3"/>
        <v>506000</v>
      </c>
      <c r="E27" s="67">
        <f t="shared" si="1"/>
        <v>506000</v>
      </c>
      <c r="F27" s="67">
        <v>75500</v>
      </c>
      <c r="G27" s="67">
        <v>0</v>
      </c>
      <c r="H27" s="67">
        <v>0</v>
      </c>
      <c r="I27" s="67">
        <v>430500</v>
      </c>
      <c r="J27" s="67">
        <v>0</v>
      </c>
      <c r="K27" s="67">
        <v>0</v>
      </c>
      <c r="L27" s="67">
        <v>0</v>
      </c>
      <c r="M27" s="67">
        <f t="shared" si="4"/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</row>
    <row r="28" spans="1:18" ht="19.5" customHeight="1">
      <c r="A28" s="63"/>
      <c r="B28" s="64" t="s">
        <v>136</v>
      </c>
      <c r="C28" s="65" t="s">
        <v>137</v>
      </c>
      <c r="D28" s="66">
        <f t="shared" si="3"/>
        <v>7884800</v>
      </c>
      <c r="E28" s="67">
        <f t="shared" si="1"/>
        <v>7824800</v>
      </c>
      <c r="F28" s="67">
        <v>5156600</v>
      </c>
      <c r="G28" s="67">
        <v>2643600</v>
      </c>
      <c r="H28" s="67">
        <v>0</v>
      </c>
      <c r="I28" s="67">
        <v>24600</v>
      </c>
      <c r="J28" s="67">
        <v>0</v>
      </c>
      <c r="K28" s="67">
        <v>0</v>
      </c>
      <c r="L28" s="67">
        <v>0</v>
      </c>
      <c r="M28" s="67">
        <f t="shared" si="4"/>
        <v>60000</v>
      </c>
      <c r="N28" s="121">
        <v>60000</v>
      </c>
      <c r="O28" s="121">
        <v>0</v>
      </c>
      <c r="P28" s="121">
        <v>0</v>
      </c>
      <c r="Q28" s="121">
        <v>0</v>
      </c>
      <c r="R28" s="121">
        <v>0</v>
      </c>
    </row>
    <row r="29" spans="1:18" ht="19.5" customHeight="1">
      <c r="A29" s="63"/>
      <c r="B29" s="64" t="s">
        <v>144</v>
      </c>
      <c r="C29" s="65" t="s">
        <v>221</v>
      </c>
      <c r="D29" s="66">
        <f t="shared" si="3"/>
        <v>44000</v>
      </c>
      <c r="E29" s="67">
        <f t="shared" si="1"/>
        <v>44000</v>
      </c>
      <c r="F29" s="67">
        <v>9500</v>
      </c>
      <c r="G29" s="67">
        <v>17500</v>
      </c>
      <c r="H29" s="67">
        <v>0</v>
      </c>
      <c r="I29" s="67">
        <v>17000</v>
      </c>
      <c r="J29" s="67">
        <v>0</v>
      </c>
      <c r="K29" s="67">
        <v>0</v>
      </c>
      <c r="L29" s="67">
        <v>0</v>
      </c>
      <c r="M29" s="67">
        <f t="shared" si="4"/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</row>
    <row r="30" spans="1:18" ht="33" customHeight="1">
      <c r="A30" s="63"/>
      <c r="B30" s="64" t="s">
        <v>237</v>
      </c>
      <c r="C30" s="65" t="s">
        <v>238</v>
      </c>
      <c r="D30" s="66">
        <f t="shared" si="3"/>
        <v>115000</v>
      </c>
      <c r="E30" s="67">
        <f t="shared" si="1"/>
        <v>115000</v>
      </c>
      <c r="F30" s="67">
        <v>5000</v>
      </c>
      <c r="G30" s="67">
        <v>100000</v>
      </c>
      <c r="H30" s="67">
        <v>0</v>
      </c>
      <c r="I30" s="67">
        <v>10000</v>
      </c>
      <c r="J30" s="67">
        <v>0</v>
      </c>
      <c r="K30" s="67">
        <v>0</v>
      </c>
      <c r="L30" s="67">
        <v>0</v>
      </c>
      <c r="M30" s="67">
        <f t="shared" si="4"/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</row>
    <row r="31" spans="1:18" ht="32.25" customHeight="1">
      <c r="A31" s="60" t="s">
        <v>147</v>
      </c>
      <c r="B31" s="60"/>
      <c r="C31" s="61" t="s">
        <v>239</v>
      </c>
      <c r="D31" s="72">
        <f>SUM(D32:D34)</f>
        <v>5790200</v>
      </c>
      <c r="E31" s="72">
        <f aca="true" t="shared" si="10" ref="E31:R31">SUM(E32:E34)</f>
        <v>5520200</v>
      </c>
      <c r="F31" s="72">
        <f t="shared" si="10"/>
        <v>4508332</v>
      </c>
      <c r="G31" s="72">
        <f t="shared" si="10"/>
        <v>711868</v>
      </c>
      <c r="H31" s="72">
        <f t="shared" si="10"/>
        <v>0</v>
      </c>
      <c r="I31" s="72">
        <f t="shared" si="10"/>
        <v>300000</v>
      </c>
      <c r="J31" s="72">
        <f t="shared" si="10"/>
        <v>0</v>
      </c>
      <c r="K31" s="72">
        <f t="shared" si="10"/>
        <v>0</v>
      </c>
      <c r="L31" s="72">
        <f t="shared" si="10"/>
        <v>0</v>
      </c>
      <c r="M31" s="72">
        <f t="shared" si="10"/>
        <v>270000</v>
      </c>
      <c r="N31" s="72">
        <f t="shared" si="10"/>
        <v>70000</v>
      </c>
      <c r="O31" s="72">
        <f t="shared" si="10"/>
        <v>0</v>
      </c>
      <c r="P31" s="72">
        <f t="shared" si="10"/>
        <v>200000</v>
      </c>
      <c r="Q31" s="72">
        <f t="shared" si="10"/>
        <v>0</v>
      </c>
      <c r="R31" s="72">
        <f t="shared" si="10"/>
        <v>0</v>
      </c>
    </row>
    <row r="32" spans="1:18" ht="24" customHeight="1">
      <c r="A32" s="73"/>
      <c r="B32" s="74" t="s">
        <v>240</v>
      </c>
      <c r="C32" s="75" t="s">
        <v>241</v>
      </c>
      <c r="D32" s="66">
        <f t="shared" si="3"/>
        <v>200000</v>
      </c>
      <c r="E32" s="67">
        <f t="shared" si="1"/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f t="shared" si="4"/>
        <v>200000</v>
      </c>
      <c r="N32" s="121">
        <v>0</v>
      </c>
      <c r="O32" s="121">
        <v>0</v>
      </c>
      <c r="P32" s="121">
        <v>200000</v>
      </c>
      <c r="Q32" s="121">
        <v>0</v>
      </c>
      <c r="R32" s="121">
        <v>0</v>
      </c>
    </row>
    <row r="33" spans="1:18" ht="28.5" customHeight="1">
      <c r="A33" s="63"/>
      <c r="B33" s="64" t="s">
        <v>149</v>
      </c>
      <c r="C33" s="65" t="s">
        <v>150</v>
      </c>
      <c r="D33" s="66">
        <f t="shared" si="3"/>
        <v>5583500</v>
      </c>
      <c r="E33" s="67">
        <f t="shared" si="1"/>
        <v>5513500</v>
      </c>
      <c r="F33" s="67">
        <v>4508332</v>
      </c>
      <c r="G33" s="67">
        <v>705168</v>
      </c>
      <c r="H33" s="67">
        <v>0</v>
      </c>
      <c r="I33" s="67">
        <v>300000</v>
      </c>
      <c r="J33" s="67">
        <v>0</v>
      </c>
      <c r="K33" s="67">
        <v>0</v>
      </c>
      <c r="L33" s="67">
        <v>0</v>
      </c>
      <c r="M33" s="67">
        <f t="shared" si="4"/>
        <v>70000</v>
      </c>
      <c r="N33" s="121">
        <v>70000</v>
      </c>
      <c r="O33" s="121">
        <v>0</v>
      </c>
      <c r="P33" s="121">
        <v>0</v>
      </c>
      <c r="Q33" s="121">
        <v>0</v>
      </c>
      <c r="R33" s="121">
        <v>0</v>
      </c>
    </row>
    <row r="34" spans="1:18" ht="19.5" customHeight="1">
      <c r="A34" s="63"/>
      <c r="B34" s="64" t="s">
        <v>242</v>
      </c>
      <c r="C34" s="65" t="s">
        <v>243</v>
      </c>
      <c r="D34" s="66">
        <f t="shared" si="3"/>
        <v>6700</v>
      </c>
      <c r="E34" s="67">
        <f t="shared" si="1"/>
        <v>6700</v>
      </c>
      <c r="F34" s="67">
        <v>0</v>
      </c>
      <c r="G34" s="67">
        <v>6700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f t="shared" si="4"/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</row>
    <row r="35" spans="1:18" ht="17.25" customHeight="1">
      <c r="A35" s="60" t="s">
        <v>244</v>
      </c>
      <c r="B35" s="60"/>
      <c r="C35" s="61" t="s">
        <v>245</v>
      </c>
      <c r="D35" s="72">
        <f>SUM(E35+M35)</f>
        <v>2370777</v>
      </c>
      <c r="E35" s="72">
        <f aca="true" t="shared" si="11" ref="E35:R35">SUM(E36)</f>
        <v>2370777</v>
      </c>
      <c r="F35" s="72">
        <f t="shared" si="11"/>
        <v>0</v>
      </c>
      <c r="G35" s="72">
        <f t="shared" si="11"/>
        <v>0</v>
      </c>
      <c r="H35" s="72">
        <f t="shared" si="11"/>
        <v>0</v>
      </c>
      <c r="I35" s="72">
        <f t="shared" si="11"/>
        <v>0</v>
      </c>
      <c r="J35" s="72">
        <f t="shared" si="11"/>
        <v>0</v>
      </c>
      <c r="K35" s="72">
        <f t="shared" si="11"/>
        <v>0</v>
      </c>
      <c r="L35" s="72">
        <f t="shared" si="11"/>
        <v>2370777</v>
      </c>
      <c r="M35" s="72">
        <f t="shared" si="11"/>
        <v>0</v>
      </c>
      <c r="N35" s="72">
        <f t="shared" si="11"/>
        <v>0</v>
      </c>
      <c r="O35" s="72">
        <f t="shared" si="11"/>
        <v>0</v>
      </c>
      <c r="P35" s="72">
        <v>0</v>
      </c>
      <c r="Q35" s="72">
        <f t="shared" si="11"/>
        <v>0</v>
      </c>
      <c r="R35" s="72">
        <f t="shared" si="11"/>
        <v>0</v>
      </c>
    </row>
    <row r="36" spans="1:18" ht="43.5" customHeight="1">
      <c r="A36" s="63"/>
      <c r="B36" s="64" t="s">
        <v>246</v>
      </c>
      <c r="C36" s="65" t="s">
        <v>247</v>
      </c>
      <c r="D36" s="122">
        <f>SUM(E36+M36)</f>
        <v>2370777</v>
      </c>
      <c r="E36" s="67">
        <f t="shared" si="1"/>
        <v>2370777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2370777</v>
      </c>
      <c r="M36" s="67">
        <f t="shared" si="4"/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</row>
    <row r="37" spans="1:18" ht="18.75" customHeight="1">
      <c r="A37" s="76" t="s">
        <v>170</v>
      </c>
      <c r="B37" s="76"/>
      <c r="C37" s="77" t="s">
        <v>171</v>
      </c>
      <c r="D37" s="78">
        <f>SUM(D38)</f>
        <v>1120494</v>
      </c>
      <c r="E37" s="78">
        <f aca="true" t="shared" si="12" ref="E37:R37">SUM(E38)</f>
        <v>1120494</v>
      </c>
      <c r="F37" s="78">
        <f t="shared" si="12"/>
        <v>0</v>
      </c>
      <c r="G37" s="78">
        <f t="shared" si="12"/>
        <v>1120494</v>
      </c>
      <c r="H37" s="78">
        <f t="shared" si="12"/>
        <v>0</v>
      </c>
      <c r="I37" s="78">
        <f t="shared" si="12"/>
        <v>0</v>
      </c>
      <c r="J37" s="78">
        <f t="shared" si="12"/>
        <v>0</v>
      </c>
      <c r="K37" s="78">
        <f t="shared" si="12"/>
        <v>0</v>
      </c>
      <c r="L37" s="78">
        <f t="shared" si="12"/>
        <v>0</v>
      </c>
      <c r="M37" s="78">
        <f t="shared" si="12"/>
        <v>0</v>
      </c>
      <c r="N37" s="78">
        <f t="shared" si="12"/>
        <v>0</v>
      </c>
      <c r="O37" s="78">
        <f t="shared" si="12"/>
        <v>0</v>
      </c>
      <c r="P37" s="78">
        <v>0</v>
      </c>
      <c r="Q37" s="78">
        <f t="shared" si="12"/>
        <v>0</v>
      </c>
      <c r="R37" s="78">
        <f t="shared" si="12"/>
        <v>0</v>
      </c>
    </row>
    <row r="38" spans="1:18" ht="21.75" customHeight="1">
      <c r="A38" s="63"/>
      <c r="B38" s="64" t="s">
        <v>248</v>
      </c>
      <c r="C38" s="79" t="s">
        <v>249</v>
      </c>
      <c r="D38" s="66">
        <f aca="true" t="shared" si="13" ref="D38:D84">E38+M38</f>
        <v>1120494</v>
      </c>
      <c r="E38" s="67">
        <f t="shared" si="1"/>
        <v>1120494</v>
      </c>
      <c r="F38" s="67">
        <v>0</v>
      </c>
      <c r="G38" s="67">
        <v>1120494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f t="shared" si="4"/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</row>
    <row r="39" spans="1:18" ht="21" customHeight="1">
      <c r="A39" s="60" t="s">
        <v>250</v>
      </c>
      <c r="B39" s="60"/>
      <c r="C39" s="61" t="s">
        <v>180</v>
      </c>
      <c r="D39" s="72">
        <f>SUM(D40:D48)</f>
        <v>42131042</v>
      </c>
      <c r="E39" s="72">
        <f aca="true" t="shared" si="14" ref="E39:R39">SUM(E40:E48)</f>
        <v>40125042</v>
      </c>
      <c r="F39" s="72">
        <f t="shared" si="14"/>
        <v>30965167</v>
      </c>
      <c r="G39" s="72">
        <f t="shared" si="14"/>
        <v>5445595</v>
      </c>
      <c r="H39" s="72">
        <f t="shared" si="14"/>
        <v>3604000</v>
      </c>
      <c r="I39" s="72">
        <f t="shared" si="14"/>
        <v>110280</v>
      </c>
      <c r="J39" s="72">
        <f t="shared" si="14"/>
        <v>0</v>
      </c>
      <c r="K39" s="72">
        <f t="shared" si="14"/>
        <v>0</v>
      </c>
      <c r="L39" s="72">
        <f t="shared" si="14"/>
        <v>0</v>
      </c>
      <c r="M39" s="72">
        <f t="shared" si="14"/>
        <v>2006000</v>
      </c>
      <c r="N39" s="72">
        <f t="shared" si="14"/>
        <v>2006000</v>
      </c>
      <c r="O39" s="72">
        <f t="shared" si="14"/>
        <v>0</v>
      </c>
      <c r="P39" s="72">
        <v>0</v>
      </c>
      <c r="Q39" s="72">
        <f t="shared" si="14"/>
        <v>0</v>
      </c>
      <c r="R39" s="72">
        <f t="shared" si="14"/>
        <v>0</v>
      </c>
    </row>
    <row r="40" spans="1:18" ht="19.5" customHeight="1">
      <c r="A40" s="63"/>
      <c r="B40" s="64" t="s">
        <v>251</v>
      </c>
      <c r="C40" s="65" t="s">
        <v>181</v>
      </c>
      <c r="D40" s="66">
        <f t="shared" si="13"/>
        <v>2261907</v>
      </c>
      <c r="E40" s="67">
        <f t="shared" si="1"/>
        <v>2261907</v>
      </c>
      <c r="F40" s="67">
        <v>2063207</v>
      </c>
      <c r="G40" s="67">
        <v>194700</v>
      </c>
      <c r="H40" s="67">
        <v>0</v>
      </c>
      <c r="I40" s="67">
        <v>4000</v>
      </c>
      <c r="J40" s="67">
        <v>0</v>
      </c>
      <c r="K40" s="67">
        <v>0</v>
      </c>
      <c r="L40" s="67">
        <v>0</v>
      </c>
      <c r="M40" s="67">
        <f t="shared" si="4"/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ht="19.5" customHeight="1">
      <c r="A41" s="63"/>
      <c r="B41" s="64" t="s">
        <v>252</v>
      </c>
      <c r="C41" s="65" t="s">
        <v>253</v>
      </c>
      <c r="D41" s="66">
        <f t="shared" si="13"/>
        <v>176000</v>
      </c>
      <c r="E41" s="67">
        <f t="shared" si="1"/>
        <v>176000</v>
      </c>
      <c r="F41" s="67">
        <v>146700</v>
      </c>
      <c r="G41" s="67">
        <v>28600</v>
      </c>
      <c r="H41" s="67">
        <v>0</v>
      </c>
      <c r="I41" s="67">
        <v>700</v>
      </c>
      <c r="J41" s="67">
        <v>0</v>
      </c>
      <c r="K41" s="67">
        <v>0</v>
      </c>
      <c r="L41" s="67">
        <v>0</v>
      </c>
      <c r="M41" s="67">
        <f t="shared" si="4"/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ht="19.5" customHeight="1">
      <c r="A42" s="63"/>
      <c r="B42" s="64" t="s">
        <v>254</v>
      </c>
      <c r="C42" s="65" t="s">
        <v>255</v>
      </c>
      <c r="D42" s="66">
        <f t="shared" si="13"/>
        <v>1868770</v>
      </c>
      <c r="E42" s="67">
        <f t="shared" si="1"/>
        <v>1862770</v>
      </c>
      <c r="F42" s="67">
        <v>1718500</v>
      </c>
      <c r="G42" s="67">
        <v>141050</v>
      </c>
      <c r="H42" s="67">
        <v>0</v>
      </c>
      <c r="I42" s="67">
        <v>3220</v>
      </c>
      <c r="J42" s="67">
        <v>0</v>
      </c>
      <c r="K42" s="67">
        <v>0</v>
      </c>
      <c r="L42" s="67">
        <v>0</v>
      </c>
      <c r="M42" s="67">
        <f t="shared" si="4"/>
        <v>6000</v>
      </c>
      <c r="N42" s="121">
        <v>6000</v>
      </c>
      <c r="O42" s="121"/>
      <c r="P42" s="121">
        <v>0</v>
      </c>
      <c r="Q42" s="121">
        <v>0</v>
      </c>
      <c r="R42" s="121">
        <v>0</v>
      </c>
    </row>
    <row r="43" spans="1:18" ht="19.5" customHeight="1">
      <c r="A43" s="63"/>
      <c r="B43" s="64" t="s">
        <v>182</v>
      </c>
      <c r="C43" s="65" t="s">
        <v>183</v>
      </c>
      <c r="D43" s="66">
        <f t="shared" si="13"/>
        <v>12950740</v>
      </c>
      <c r="E43" s="67">
        <f t="shared" si="1"/>
        <v>12950740</v>
      </c>
      <c r="F43" s="67">
        <v>9746540</v>
      </c>
      <c r="G43" s="67">
        <v>1378000</v>
      </c>
      <c r="H43" s="67">
        <v>1810000</v>
      </c>
      <c r="I43" s="67">
        <v>16200</v>
      </c>
      <c r="J43" s="67">
        <v>0</v>
      </c>
      <c r="K43" s="67">
        <v>0</v>
      </c>
      <c r="L43" s="67">
        <v>0</v>
      </c>
      <c r="M43" s="67">
        <f t="shared" si="4"/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</row>
    <row r="44" spans="1:18" ht="19.5" customHeight="1">
      <c r="A44" s="63"/>
      <c r="B44" s="64" t="s">
        <v>256</v>
      </c>
      <c r="C44" s="65" t="s">
        <v>184</v>
      </c>
      <c r="D44" s="66">
        <f t="shared" si="13"/>
        <v>19182300</v>
      </c>
      <c r="E44" s="67">
        <f t="shared" si="1"/>
        <v>19182300</v>
      </c>
      <c r="F44" s="67">
        <v>15123200</v>
      </c>
      <c r="G44" s="67">
        <v>2339200</v>
      </c>
      <c r="H44" s="67">
        <v>1669000</v>
      </c>
      <c r="I44" s="67">
        <v>50900</v>
      </c>
      <c r="J44" s="67">
        <v>0</v>
      </c>
      <c r="K44" s="67">
        <v>0</v>
      </c>
      <c r="L44" s="67">
        <v>0</v>
      </c>
      <c r="M44" s="67">
        <f t="shared" si="4"/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</row>
    <row r="45" spans="1:18" ht="19.5" customHeight="1">
      <c r="A45" s="63"/>
      <c r="B45" s="64" t="s">
        <v>257</v>
      </c>
      <c r="C45" s="65" t="s">
        <v>258</v>
      </c>
      <c r="D45" s="66">
        <f t="shared" si="13"/>
        <v>694220</v>
      </c>
      <c r="E45" s="67">
        <f t="shared" si="1"/>
        <v>694220</v>
      </c>
      <c r="F45" s="67">
        <v>648920</v>
      </c>
      <c r="G45" s="67">
        <v>44500</v>
      </c>
      <c r="H45" s="67">
        <v>0</v>
      </c>
      <c r="I45" s="67">
        <v>800</v>
      </c>
      <c r="J45" s="67">
        <v>0</v>
      </c>
      <c r="K45" s="67">
        <v>0</v>
      </c>
      <c r="L45" s="67">
        <v>0</v>
      </c>
      <c r="M45" s="67">
        <f t="shared" si="4"/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</row>
    <row r="46" spans="1:18" ht="45" customHeight="1">
      <c r="A46" s="63"/>
      <c r="B46" s="64" t="s">
        <v>185</v>
      </c>
      <c r="C46" s="65" t="s">
        <v>186</v>
      </c>
      <c r="D46" s="66">
        <f t="shared" si="13"/>
        <v>1926410</v>
      </c>
      <c r="E46" s="67">
        <f t="shared" si="1"/>
        <v>1926410</v>
      </c>
      <c r="F46" s="67">
        <v>1305400</v>
      </c>
      <c r="G46" s="67">
        <v>611310</v>
      </c>
      <c r="H46" s="67">
        <v>0</v>
      </c>
      <c r="I46" s="67">
        <v>9700</v>
      </c>
      <c r="J46" s="67">
        <v>0</v>
      </c>
      <c r="K46" s="67">
        <v>0</v>
      </c>
      <c r="L46" s="67">
        <v>0</v>
      </c>
      <c r="M46" s="67">
        <f t="shared" si="4"/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</row>
    <row r="47" spans="1:18" ht="19.5" customHeight="1">
      <c r="A47" s="63"/>
      <c r="B47" s="64" t="s">
        <v>187</v>
      </c>
      <c r="C47" s="65" t="s">
        <v>188</v>
      </c>
      <c r="D47" s="66">
        <f t="shared" si="13"/>
        <v>455950</v>
      </c>
      <c r="E47" s="67">
        <f t="shared" si="1"/>
        <v>455950</v>
      </c>
      <c r="F47" s="67">
        <v>209700</v>
      </c>
      <c r="G47" s="67">
        <v>246250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f t="shared" si="4"/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</row>
    <row r="48" spans="1:18" ht="19.5" customHeight="1">
      <c r="A48" s="63"/>
      <c r="B48" s="64" t="s">
        <v>259</v>
      </c>
      <c r="C48" s="65" t="s">
        <v>189</v>
      </c>
      <c r="D48" s="66">
        <f t="shared" si="13"/>
        <v>2614745</v>
      </c>
      <c r="E48" s="67">
        <f t="shared" si="1"/>
        <v>614745</v>
      </c>
      <c r="F48" s="67">
        <v>3000</v>
      </c>
      <c r="G48" s="67">
        <v>461985</v>
      </c>
      <c r="H48" s="67">
        <v>125000</v>
      </c>
      <c r="I48" s="67">
        <v>24760</v>
      </c>
      <c r="J48" s="67">
        <v>0</v>
      </c>
      <c r="K48" s="67">
        <v>0</v>
      </c>
      <c r="L48" s="67">
        <v>0</v>
      </c>
      <c r="M48" s="67">
        <f t="shared" si="4"/>
        <v>2000000</v>
      </c>
      <c r="N48" s="121">
        <v>2000000</v>
      </c>
      <c r="O48" s="121">
        <v>0</v>
      </c>
      <c r="P48" s="121">
        <v>0</v>
      </c>
      <c r="Q48" s="121">
        <v>0</v>
      </c>
      <c r="R48" s="121">
        <v>0</v>
      </c>
    </row>
    <row r="49" spans="1:18" ht="23.25" customHeight="1">
      <c r="A49" s="204" t="s">
        <v>190</v>
      </c>
      <c r="B49" s="204"/>
      <c r="C49" s="205" t="s">
        <v>191</v>
      </c>
      <c r="D49" s="211">
        <f>SUM(D50:D52)</f>
        <v>17616600</v>
      </c>
      <c r="E49" s="211">
        <f aca="true" t="shared" si="15" ref="E49:R49">SUM(E50:E52)</f>
        <v>14526600</v>
      </c>
      <c r="F49" s="211">
        <f t="shared" si="15"/>
        <v>4000</v>
      </c>
      <c r="G49" s="211">
        <f t="shared" si="15"/>
        <v>14476600</v>
      </c>
      <c r="H49" s="211">
        <f t="shared" si="15"/>
        <v>46000</v>
      </c>
      <c r="I49" s="211">
        <f t="shared" si="15"/>
        <v>0</v>
      </c>
      <c r="J49" s="211">
        <f t="shared" si="15"/>
        <v>0</v>
      </c>
      <c r="K49" s="211">
        <f t="shared" si="15"/>
        <v>0</v>
      </c>
      <c r="L49" s="211">
        <f t="shared" si="15"/>
        <v>0</v>
      </c>
      <c r="M49" s="211">
        <f t="shared" si="15"/>
        <v>3090000</v>
      </c>
      <c r="N49" s="211">
        <f t="shared" si="15"/>
        <v>2690000</v>
      </c>
      <c r="O49" s="211">
        <f t="shared" si="15"/>
        <v>0</v>
      </c>
      <c r="P49" s="211">
        <f t="shared" si="15"/>
        <v>400000</v>
      </c>
      <c r="Q49" s="211">
        <f t="shared" si="15"/>
        <v>0</v>
      </c>
      <c r="R49" s="211">
        <f t="shared" si="15"/>
        <v>0</v>
      </c>
    </row>
    <row r="50" spans="1:18" ht="19.5" customHeight="1">
      <c r="A50" s="212"/>
      <c r="B50" s="207" t="s">
        <v>192</v>
      </c>
      <c r="C50" s="208" t="s">
        <v>193</v>
      </c>
      <c r="D50" s="209">
        <f t="shared" si="13"/>
        <v>14058600</v>
      </c>
      <c r="E50" s="210">
        <f t="shared" si="1"/>
        <v>10968600</v>
      </c>
      <c r="F50" s="210">
        <v>0</v>
      </c>
      <c r="G50" s="210">
        <v>10968600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f t="shared" si="4"/>
        <v>3090000</v>
      </c>
      <c r="N50" s="210">
        <v>2690000</v>
      </c>
      <c r="O50" s="210">
        <v>0</v>
      </c>
      <c r="P50" s="210">
        <v>400000</v>
      </c>
      <c r="Q50" s="210">
        <v>0</v>
      </c>
      <c r="R50" s="210">
        <v>0</v>
      </c>
    </row>
    <row r="51" spans="1:18" ht="44.25" customHeight="1">
      <c r="A51" s="63"/>
      <c r="B51" s="64" t="s">
        <v>194</v>
      </c>
      <c r="C51" s="65" t="s">
        <v>195</v>
      </c>
      <c r="D51" s="66">
        <f t="shared" si="13"/>
        <v>3478000</v>
      </c>
      <c r="E51" s="67">
        <f t="shared" si="1"/>
        <v>3478000</v>
      </c>
      <c r="F51" s="67">
        <v>0</v>
      </c>
      <c r="G51" s="67">
        <v>3478000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f t="shared" si="4"/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</row>
    <row r="52" spans="1:18" ht="19.5" customHeight="1">
      <c r="A52" s="63"/>
      <c r="B52" s="64" t="s">
        <v>260</v>
      </c>
      <c r="C52" s="65" t="s">
        <v>189</v>
      </c>
      <c r="D52" s="66">
        <f t="shared" si="13"/>
        <v>80000</v>
      </c>
      <c r="E52" s="67">
        <f t="shared" si="1"/>
        <v>80000</v>
      </c>
      <c r="F52" s="67">
        <v>4000</v>
      </c>
      <c r="G52" s="67">
        <v>30000</v>
      </c>
      <c r="H52" s="67">
        <v>46000</v>
      </c>
      <c r="I52" s="67">
        <v>0</v>
      </c>
      <c r="J52" s="67">
        <v>0</v>
      </c>
      <c r="K52" s="67">
        <v>0</v>
      </c>
      <c r="L52" s="67">
        <v>0</v>
      </c>
      <c r="M52" s="67">
        <f t="shared" si="4"/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</row>
    <row r="53" spans="1:18" ht="21.75" customHeight="1">
      <c r="A53" s="60" t="s">
        <v>196</v>
      </c>
      <c r="B53" s="60"/>
      <c r="C53" s="61" t="s">
        <v>197</v>
      </c>
      <c r="D53" s="72">
        <f>SUM(D54:D61)</f>
        <v>13188050</v>
      </c>
      <c r="E53" s="72">
        <f aca="true" t="shared" si="16" ref="E53:R53">SUM(E54:E61)</f>
        <v>12588050</v>
      </c>
      <c r="F53" s="72">
        <f t="shared" si="16"/>
        <v>6559750</v>
      </c>
      <c r="G53" s="72">
        <f t="shared" si="16"/>
        <v>2245450</v>
      </c>
      <c r="H53" s="72">
        <f t="shared" si="16"/>
        <v>980000</v>
      </c>
      <c r="I53" s="72">
        <f t="shared" si="16"/>
        <v>2707063</v>
      </c>
      <c r="J53" s="72">
        <f t="shared" si="16"/>
        <v>95787</v>
      </c>
      <c r="K53" s="72">
        <f t="shared" si="16"/>
        <v>0</v>
      </c>
      <c r="L53" s="72">
        <f t="shared" si="16"/>
        <v>0</v>
      </c>
      <c r="M53" s="72">
        <f t="shared" si="16"/>
        <v>600000</v>
      </c>
      <c r="N53" s="72">
        <f t="shared" si="16"/>
        <v>600000</v>
      </c>
      <c r="O53" s="72">
        <f t="shared" si="16"/>
        <v>0</v>
      </c>
      <c r="P53" s="72">
        <v>0</v>
      </c>
      <c r="Q53" s="72">
        <f t="shared" si="16"/>
        <v>0</v>
      </c>
      <c r="R53" s="72">
        <f t="shared" si="16"/>
        <v>0</v>
      </c>
    </row>
    <row r="54" spans="1:18" ht="19.5" customHeight="1">
      <c r="A54" s="63"/>
      <c r="B54" s="64" t="s">
        <v>198</v>
      </c>
      <c r="C54" s="65" t="s">
        <v>261</v>
      </c>
      <c r="D54" s="66">
        <f t="shared" si="13"/>
        <v>7465650</v>
      </c>
      <c r="E54" s="67">
        <f t="shared" si="1"/>
        <v>6865650</v>
      </c>
      <c r="F54" s="67">
        <v>4363650</v>
      </c>
      <c r="G54" s="67">
        <v>1492000</v>
      </c>
      <c r="H54" s="67">
        <v>665000</v>
      </c>
      <c r="I54" s="67">
        <v>278296</v>
      </c>
      <c r="J54" s="67">
        <v>66704</v>
      </c>
      <c r="K54" s="67">
        <v>0</v>
      </c>
      <c r="L54" s="67">
        <v>0</v>
      </c>
      <c r="M54" s="67">
        <f t="shared" si="4"/>
        <v>600000</v>
      </c>
      <c r="N54" s="121">
        <v>600000</v>
      </c>
      <c r="O54" s="121">
        <v>0</v>
      </c>
      <c r="P54" s="121">
        <v>0</v>
      </c>
      <c r="Q54" s="121">
        <v>0</v>
      </c>
      <c r="R54" s="121">
        <v>0</v>
      </c>
    </row>
    <row r="55" spans="1:18" ht="19.5" customHeight="1">
      <c r="A55" s="63"/>
      <c r="B55" s="64" t="s">
        <v>262</v>
      </c>
      <c r="C55" s="65" t="s">
        <v>202</v>
      </c>
      <c r="D55" s="66">
        <f t="shared" si="13"/>
        <v>2140000</v>
      </c>
      <c r="E55" s="67">
        <f t="shared" si="1"/>
        <v>2140000</v>
      </c>
      <c r="F55" s="67">
        <v>1495000</v>
      </c>
      <c r="G55" s="67">
        <v>638000</v>
      </c>
      <c r="H55" s="67">
        <v>0</v>
      </c>
      <c r="I55" s="67">
        <v>7000</v>
      </c>
      <c r="J55" s="67">
        <v>0</v>
      </c>
      <c r="K55" s="67">
        <v>0</v>
      </c>
      <c r="L55" s="67">
        <v>0</v>
      </c>
      <c r="M55" s="67">
        <f t="shared" si="4"/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spans="1:18" ht="19.5" customHeight="1">
      <c r="A56" s="63"/>
      <c r="B56" s="64" t="s">
        <v>263</v>
      </c>
      <c r="C56" s="65" t="s">
        <v>203</v>
      </c>
      <c r="D56" s="66">
        <f t="shared" si="13"/>
        <v>2913300</v>
      </c>
      <c r="E56" s="67">
        <f t="shared" si="1"/>
        <v>2913300</v>
      </c>
      <c r="F56" s="67">
        <v>159300</v>
      </c>
      <c r="G56" s="67">
        <v>4000</v>
      </c>
      <c r="H56" s="67">
        <v>300000</v>
      </c>
      <c r="I56" s="67">
        <v>2420917</v>
      </c>
      <c r="J56" s="67">
        <v>29083</v>
      </c>
      <c r="K56" s="67">
        <v>0</v>
      </c>
      <c r="L56" s="67">
        <v>0</v>
      </c>
      <c r="M56" s="67">
        <f t="shared" si="4"/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</row>
    <row r="57" spans="1:18" ht="28.5" customHeight="1">
      <c r="A57" s="63"/>
      <c r="B57" s="64" t="s">
        <v>225</v>
      </c>
      <c r="C57" s="65" t="s">
        <v>218</v>
      </c>
      <c r="D57" s="66">
        <f t="shared" si="13"/>
        <v>12000</v>
      </c>
      <c r="E57" s="67">
        <f t="shared" si="1"/>
        <v>12000</v>
      </c>
      <c r="F57" s="67">
        <v>0</v>
      </c>
      <c r="G57" s="67">
        <v>12000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f t="shared" si="4"/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9.5" customHeight="1">
      <c r="A58" s="63"/>
      <c r="B58" s="64" t="s">
        <v>264</v>
      </c>
      <c r="C58" s="65" t="s">
        <v>204</v>
      </c>
      <c r="D58" s="66">
        <f t="shared" si="13"/>
        <v>603400</v>
      </c>
      <c r="E58" s="67">
        <f t="shared" si="1"/>
        <v>603400</v>
      </c>
      <c r="F58" s="67">
        <v>541800</v>
      </c>
      <c r="G58" s="67">
        <v>61600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f t="shared" si="4"/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46.5" customHeight="1">
      <c r="A59" s="63"/>
      <c r="B59" s="64" t="s">
        <v>265</v>
      </c>
      <c r="C59" s="65" t="s">
        <v>0</v>
      </c>
      <c r="D59" s="66">
        <f t="shared" si="13"/>
        <v>40000</v>
      </c>
      <c r="E59" s="67">
        <f t="shared" si="1"/>
        <v>40000</v>
      </c>
      <c r="F59" s="67">
        <v>0</v>
      </c>
      <c r="G59" s="67">
        <v>25000</v>
      </c>
      <c r="H59" s="67">
        <v>15000</v>
      </c>
      <c r="I59" s="67">
        <v>0</v>
      </c>
      <c r="J59" s="67">
        <v>0</v>
      </c>
      <c r="K59" s="67">
        <v>0</v>
      </c>
      <c r="L59" s="67">
        <v>0</v>
      </c>
      <c r="M59" s="67">
        <f t="shared" si="4"/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</row>
    <row r="60" spans="1:18" ht="19.5" customHeight="1">
      <c r="A60" s="63"/>
      <c r="B60" s="64" t="s">
        <v>1</v>
      </c>
      <c r="C60" s="65" t="s">
        <v>188</v>
      </c>
      <c r="D60" s="66">
        <f t="shared" si="13"/>
        <v>7350</v>
      </c>
      <c r="E60" s="67">
        <f t="shared" si="1"/>
        <v>7350</v>
      </c>
      <c r="F60" s="67">
        <v>0</v>
      </c>
      <c r="G60" s="67">
        <v>7350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f t="shared" si="4"/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</row>
    <row r="61" spans="1:18" ht="19.5" customHeight="1">
      <c r="A61" s="63"/>
      <c r="B61" s="64" t="s">
        <v>2</v>
      </c>
      <c r="C61" s="65" t="s">
        <v>189</v>
      </c>
      <c r="D61" s="66">
        <f t="shared" si="13"/>
        <v>6350</v>
      </c>
      <c r="E61" s="67">
        <f t="shared" si="1"/>
        <v>6350</v>
      </c>
      <c r="F61" s="67">
        <v>0</v>
      </c>
      <c r="G61" s="67">
        <v>5500</v>
      </c>
      <c r="H61" s="67">
        <v>0</v>
      </c>
      <c r="I61" s="67">
        <v>850</v>
      </c>
      <c r="J61" s="67">
        <v>0</v>
      </c>
      <c r="K61" s="67">
        <v>0</v>
      </c>
      <c r="L61" s="67">
        <v>0</v>
      </c>
      <c r="M61" s="67">
        <f t="shared" si="4"/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</row>
    <row r="62" spans="1:18" ht="29.25" customHeight="1">
      <c r="A62" s="80" t="s">
        <v>226</v>
      </c>
      <c r="B62" s="80"/>
      <c r="C62" s="81" t="s">
        <v>205</v>
      </c>
      <c r="D62" s="82">
        <f>SUM(D63:D66)</f>
        <v>4486580</v>
      </c>
      <c r="E62" s="82">
        <f aca="true" t="shared" si="17" ref="E62:R62">SUM(E63:E66)</f>
        <v>4486580</v>
      </c>
      <c r="F62" s="82">
        <f t="shared" si="17"/>
        <v>3053430</v>
      </c>
      <c r="G62" s="82">
        <f t="shared" si="17"/>
        <v>434070</v>
      </c>
      <c r="H62" s="82">
        <f t="shared" si="17"/>
        <v>132000</v>
      </c>
      <c r="I62" s="82">
        <f t="shared" si="17"/>
        <v>5000</v>
      </c>
      <c r="J62" s="82">
        <f t="shared" si="17"/>
        <v>862080</v>
      </c>
      <c r="K62" s="82">
        <f t="shared" si="17"/>
        <v>0</v>
      </c>
      <c r="L62" s="82">
        <f t="shared" si="17"/>
        <v>0</v>
      </c>
      <c r="M62" s="82">
        <f t="shared" si="17"/>
        <v>0</v>
      </c>
      <c r="N62" s="82">
        <f t="shared" si="17"/>
        <v>0</v>
      </c>
      <c r="O62" s="82">
        <f t="shared" si="17"/>
        <v>0</v>
      </c>
      <c r="P62" s="82">
        <v>0</v>
      </c>
      <c r="Q62" s="82">
        <f t="shared" si="17"/>
        <v>0</v>
      </c>
      <c r="R62" s="82">
        <f t="shared" si="17"/>
        <v>0</v>
      </c>
    </row>
    <row r="63" spans="1:18" ht="33" customHeight="1">
      <c r="A63" s="83"/>
      <c r="B63" s="83" t="s">
        <v>3</v>
      </c>
      <c r="C63" s="84" t="s">
        <v>4</v>
      </c>
      <c r="D63" s="66">
        <f t="shared" si="13"/>
        <v>132000</v>
      </c>
      <c r="E63" s="67">
        <f t="shared" si="1"/>
        <v>132000</v>
      </c>
      <c r="F63" s="67">
        <v>0</v>
      </c>
      <c r="G63" s="67">
        <v>0</v>
      </c>
      <c r="H63" s="67">
        <v>132000</v>
      </c>
      <c r="I63" s="67">
        <v>0</v>
      </c>
      <c r="J63" s="67">
        <v>0</v>
      </c>
      <c r="K63" s="67">
        <v>0</v>
      </c>
      <c r="L63" s="67">
        <v>0</v>
      </c>
      <c r="M63" s="67">
        <f t="shared" si="4"/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</row>
    <row r="64" spans="1:18" ht="33" customHeight="1">
      <c r="A64" s="63"/>
      <c r="B64" s="64" t="s">
        <v>227</v>
      </c>
      <c r="C64" s="65" t="s">
        <v>206</v>
      </c>
      <c r="D64" s="66">
        <f t="shared" si="13"/>
        <v>303000</v>
      </c>
      <c r="E64" s="67">
        <f t="shared" si="1"/>
        <v>303000</v>
      </c>
      <c r="F64" s="67">
        <v>265930</v>
      </c>
      <c r="G64" s="67">
        <v>37070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f t="shared" si="4"/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</row>
    <row r="65" spans="1:18" ht="19.5" customHeight="1">
      <c r="A65" s="63"/>
      <c r="B65" s="64" t="s">
        <v>5</v>
      </c>
      <c r="C65" s="65" t="s">
        <v>208</v>
      </c>
      <c r="D65" s="66">
        <f t="shared" si="13"/>
        <v>3189500</v>
      </c>
      <c r="E65" s="67">
        <f t="shared" si="1"/>
        <v>3189500</v>
      </c>
      <c r="F65" s="67">
        <v>2787500</v>
      </c>
      <c r="G65" s="67">
        <v>397000</v>
      </c>
      <c r="H65" s="67">
        <v>0</v>
      </c>
      <c r="I65" s="67">
        <v>5000</v>
      </c>
      <c r="J65" s="67">
        <v>0</v>
      </c>
      <c r="K65" s="67">
        <v>0</v>
      </c>
      <c r="L65" s="67">
        <v>0</v>
      </c>
      <c r="M65" s="67">
        <f t="shared" si="4"/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</row>
    <row r="66" spans="1:18" ht="19.5" customHeight="1">
      <c r="A66" s="63"/>
      <c r="B66" s="64" t="s">
        <v>6</v>
      </c>
      <c r="C66" s="65" t="s">
        <v>189</v>
      </c>
      <c r="D66" s="66">
        <f t="shared" si="13"/>
        <v>862080</v>
      </c>
      <c r="E66" s="67">
        <f t="shared" si="1"/>
        <v>862080</v>
      </c>
      <c r="F66" s="67">
        <v>0</v>
      </c>
      <c r="G66" s="67">
        <v>0</v>
      </c>
      <c r="H66" s="67">
        <v>0</v>
      </c>
      <c r="I66" s="67">
        <v>0</v>
      </c>
      <c r="J66" s="67">
        <v>862080</v>
      </c>
      <c r="K66" s="67">
        <v>0</v>
      </c>
      <c r="L66" s="67">
        <v>0</v>
      </c>
      <c r="M66" s="67">
        <f t="shared" si="4"/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</row>
    <row r="67" spans="1:18" ht="18" customHeight="1">
      <c r="A67" s="60" t="s">
        <v>7</v>
      </c>
      <c r="B67" s="60"/>
      <c r="C67" s="61" t="s">
        <v>212</v>
      </c>
      <c r="D67" s="72">
        <f>SUM(D68:D73)</f>
        <v>4965490</v>
      </c>
      <c r="E67" s="72">
        <f aca="true" t="shared" si="18" ref="E67:R67">SUM(E68:E73)</f>
        <v>4965490</v>
      </c>
      <c r="F67" s="72">
        <f t="shared" si="18"/>
        <v>2697460</v>
      </c>
      <c r="G67" s="72">
        <f t="shared" si="18"/>
        <v>1137880</v>
      </c>
      <c r="H67" s="72">
        <f t="shared" si="18"/>
        <v>1110000</v>
      </c>
      <c r="I67" s="72">
        <f t="shared" si="18"/>
        <v>20150</v>
      </c>
      <c r="J67" s="72">
        <f t="shared" si="18"/>
        <v>0</v>
      </c>
      <c r="K67" s="72">
        <f t="shared" si="18"/>
        <v>0</v>
      </c>
      <c r="L67" s="72">
        <f t="shared" si="18"/>
        <v>0</v>
      </c>
      <c r="M67" s="72">
        <f t="shared" si="18"/>
        <v>0</v>
      </c>
      <c r="N67" s="72">
        <f t="shared" si="18"/>
        <v>0</v>
      </c>
      <c r="O67" s="72">
        <f t="shared" si="18"/>
        <v>0</v>
      </c>
      <c r="P67" s="72">
        <v>0</v>
      </c>
      <c r="Q67" s="72">
        <f t="shared" si="18"/>
        <v>0</v>
      </c>
      <c r="R67" s="72">
        <f t="shared" si="18"/>
        <v>0</v>
      </c>
    </row>
    <row r="68" spans="1:18" ht="19.5" customHeight="1">
      <c r="A68" s="63"/>
      <c r="B68" s="64" t="s">
        <v>8</v>
      </c>
      <c r="C68" s="65" t="s">
        <v>9</v>
      </c>
      <c r="D68" s="66">
        <f t="shared" si="13"/>
        <v>284750</v>
      </c>
      <c r="E68" s="67">
        <f t="shared" si="1"/>
        <v>284750</v>
      </c>
      <c r="F68" s="67">
        <v>254900</v>
      </c>
      <c r="G68" s="67">
        <v>29500</v>
      </c>
      <c r="H68" s="67">
        <v>0</v>
      </c>
      <c r="I68" s="67">
        <v>350</v>
      </c>
      <c r="J68" s="67">
        <v>0</v>
      </c>
      <c r="K68" s="67">
        <v>0</v>
      </c>
      <c r="L68" s="67">
        <v>0</v>
      </c>
      <c r="M68" s="67">
        <f t="shared" si="4"/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</row>
    <row r="69" spans="1:18" ht="19.5" customHeight="1">
      <c r="A69" s="63"/>
      <c r="B69" s="64" t="s">
        <v>10</v>
      </c>
      <c r="C69" s="65" t="s">
        <v>11</v>
      </c>
      <c r="D69" s="66">
        <f t="shared" si="13"/>
        <v>1169100</v>
      </c>
      <c r="E69" s="67">
        <f aca="true" t="shared" si="19" ref="E69:E84">SUM(F69:L69)</f>
        <v>1169100</v>
      </c>
      <c r="F69" s="67">
        <v>926400</v>
      </c>
      <c r="G69" s="67">
        <v>152700</v>
      </c>
      <c r="H69" s="67">
        <v>90000</v>
      </c>
      <c r="I69" s="67">
        <v>0</v>
      </c>
      <c r="J69" s="67">
        <v>0</v>
      </c>
      <c r="K69" s="67">
        <v>0</v>
      </c>
      <c r="L69" s="67">
        <v>0</v>
      </c>
      <c r="M69" s="67">
        <f t="shared" si="4"/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</row>
    <row r="70" spans="1:18" ht="19.5" customHeight="1">
      <c r="A70" s="63"/>
      <c r="B70" s="64" t="s">
        <v>12</v>
      </c>
      <c r="C70" s="65" t="s">
        <v>213</v>
      </c>
      <c r="D70" s="66">
        <f t="shared" si="13"/>
        <v>2463490</v>
      </c>
      <c r="E70" s="67">
        <f t="shared" si="19"/>
        <v>2463490</v>
      </c>
      <c r="F70" s="67">
        <v>1516160</v>
      </c>
      <c r="G70" s="67">
        <v>929330</v>
      </c>
      <c r="H70" s="67">
        <v>0</v>
      </c>
      <c r="I70" s="67">
        <v>18000</v>
      </c>
      <c r="J70" s="67">
        <v>0</v>
      </c>
      <c r="K70" s="67">
        <v>0</v>
      </c>
      <c r="L70" s="67">
        <v>0</v>
      </c>
      <c r="M70" s="67">
        <f t="shared" si="4"/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</row>
    <row r="71" spans="1:18" ht="19.5" customHeight="1">
      <c r="A71" s="63"/>
      <c r="B71" s="64" t="s">
        <v>13</v>
      </c>
      <c r="C71" s="65" t="s">
        <v>14</v>
      </c>
      <c r="D71" s="66">
        <f t="shared" si="13"/>
        <v>1020000</v>
      </c>
      <c r="E71" s="67">
        <f t="shared" si="19"/>
        <v>1020000</v>
      </c>
      <c r="F71" s="67">
        <v>0</v>
      </c>
      <c r="G71" s="67">
        <v>0</v>
      </c>
      <c r="H71" s="67">
        <v>1020000</v>
      </c>
      <c r="I71" s="67">
        <v>0</v>
      </c>
      <c r="J71" s="67">
        <v>0</v>
      </c>
      <c r="K71" s="67">
        <v>0</v>
      </c>
      <c r="L71" s="67">
        <v>0</v>
      </c>
      <c r="M71" s="67">
        <f t="shared" si="4"/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</row>
    <row r="72" spans="1:18" ht="19.5" customHeight="1">
      <c r="A72" s="85"/>
      <c r="B72" s="64" t="s">
        <v>15</v>
      </c>
      <c r="C72" s="65" t="s">
        <v>188</v>
      </c>
      <c r="D72" s="66">
        <f t="shared" si="13"/>
        <v>15800</v>
      </c>
      <c r="E72" s="67">
        <f t="shared" si="19"/>
        <v>15800</v>
      </c>
      <c r="F72" s="67">
        <v>0</v>
      </c>
      <c r="G72" s="67">
        <v>15800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f t="shared" si="4"/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</row>
    <row r="73" spans="1:18" ht="19.5" customHeight="1">
      <c r="A73" s="63"/>
      <c r="B73" s="64" t="s">
        <v>16</v>
      </c>
      <c r="C73" s="65" t="s">
        <v>189</v>
      </c>
      <c r="D73" s="66">
        <f t="shared" si="13"/>
        <v>12350</v>
      </c>
      <c r="E73" s="67">
        <f t="shared" si="19"/>
        <v>12350</v>
      </c>
      <c r="F73" s="67">
        <v>0</v>
      </c>
      <c r="G73" s="67">
        <v>10550</v>
      </c>
      <c r="H73" s="67">
        <v>0</v>
      </c>
      <c r="I73" s="67">
        <v>1800</v>
      </c>
      <c r="J73" s="67">
        <v>0</v>
      </c>
      <c r="K73" s="67">
        <v>0</v>
      </c>
      <c r="L73" s="67">
        <v>0</v>
      </c>
      <c r="M73" s="67">
        <f t="shared" si="4"/>
        <v>0</v>
      </c>
      <c r="N73" s="67">
        <v>0</v>
      </c>
      <c r="O73" s="67">
        <v>0</v>
      </c>
      <c r="P73" s="67"/>
      <c r="Q73" s="67">
        <v>0</v>
      </c>
      <c r="R73" s="67">
        <v>0</v>
      </c>
    </row>
    <row r="74" spans="1:18" ht="30" customHeight="1">
      <c r="A74" s="60" t="s">
        <v>338</v>
      </c>
      <c r="B74" s="60"/>
      <c r="C74" s="140" t="s">
        <v>272</v>
      </c>
      <c r="D74" s="72">
        <f>SUM(D75)</f>
        <v>24500</v>
      </c>
      <c r="E74" s="72">
        <f aca="true" t="shared" si="20" ref="E74:R74">SUM(E75)</f>
        <v>24500</v>
      </c>
      <c r="F74" s="72">
        <f t="shared" si="20"/>
        <v>3000</v>
      </c>
      <c r="G74" s="72">
        <f t="shared" si="20"/>
        <v>21500</v>
      </c>
      <c r="H74" s="72">
        <f t="shared" si="20"/>
        <v>0</v>
      </c>
      <c r="I74" s="72">
        <f t="shared" si="20"/>
        <v>0</v>
      </c>
      <c r="J74" s="72">
        <f t="shared" si="20"/>
        <v>0</v>
      </c>
      <c r="K74" s="72">
        <f t="shared" si="20"/>
        <v>0</v>
      </c>
      <c r="L74" s="72">
        <f t="shared" si="20"/>
        <v>0</v>
      </c>
      <c r="M74" s="72">
        <f t="shared" si="20"/>
        <v>0</v>
      </c>
      <c r="N74" s="72">
        <f t="shared" si="20"/>
        <v>0</v>
      </c>
      <c r="O74" s="72">
        <f t="shared" si="20"/>
        <v>0</v>
      </c>
      <c r="P74" s="72">
        <v>0</v>
      </c>
      <c r="Q74" s="72">
        <f t="shared" si="20"/>
        <v>0</v>
      </c>
      <c r="R74" s="72">
        <f t="shared" si="20"/>
        <v>0</v>
      </c>
    </row>
    <row r="75" spans="1:18" ht="22.5" customHeight="1">
      <c r="A75" s="73"/>
      <c r="B75" s="64" t="s">
        <v>345</v>
      </c>
      <c r="C75" s="65" t="s">
        <v>189</v>
      </c>
      <c r="D75" s="66">
        <f>E75+M75</f>
        <v>24500</v>
      </c>
      <c r="E75" s="67">
        <f>SUM(F75:L75)</f>
        <v>24500</v>
      </c>
      <c r="F75" s="67">
        <v>3000</v>
      </c>
      <c r="G75" s="67">
        <v>21500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f t="shared" si="4"/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</row>
    <row r="76" spans="1:18" ht="30" customHeight="1">
      <c r="A76" s="60" t="s">
        <v>214</v>
      </c>
      <c r="B76" s="60"/>
      <c r="C76" s="61" t="s">
        <v>215</v>
      </c>
      <c r="D76" s="72">
        <f>D77+D78+D79+D80</f>
        <v>450000</v>
      </c>
      <c r="E76" s="72">
        <f aca="true" t="shared" si="21" ref="E76:R76">SUM(E77:E80)</f>
        <v>450000</v>
      </c>
      <c r="F76" s="72">
        <f t="shared" si="21"/>
        <v>13250</v>
      </c>
      <c r="G76" s="72">
        <f t="shared" si="21"/>
        <v>76750</v>
      </c>
      <c r="H76" s="72">
        <f t="shared" si="21"/>
        <v>360000</v>
      </c>
      <c r="I76" s="72">
        <f t="shared" si="21"/>
        <v>0</v>
      </c>
      <c r="J76" s="72">
        <f t="shared" si="21"/>
        <v>0</v>
      </c>
      <c r="K76" s="72">
        <f t="shared" si="21"/>
        <v>0</v>
      </c>
      <c r="L76" s="72">
        <f t="shared" si="21"/>
        <v>0</v>
      </c>
      <c r="M76" s="72">
        <f t="shared" si="21"/>
        <v>0</v>
      </c>
      <c r="N76" s="72">
        <f t="shared" si="21"/>
        <v>0</v>
      </c>
      <c r="O76" s="72">
        <f t="shared" si="21"/>
        <v>0</v>
      </c>
      <c r="P76" s="72">
        <v>0</v>
      </c>
      <c r="Q76" s="72">
        <f t="shared" si="21"/>
        <v>0</v>
      </c>
      <c r="R76" s="72">
        <f t="shared" si="21"/>
        <v>0</v>
      </c>
    </row>
    <row r="77" spans="1:18" ht="19.5" customHeight="1">
      <c r="A77" s="73"/>
      <c r="B77" s="64" t="s">
        <v>17</v>
      </c>
      <c r="C77" s="65" t="s">
        <v>18</v>
      </c>
      <c r="D77" s="66">
        <f t="shared" si="13"/>
        <v>160000</v>
      </c>
      <c r="E77" s="67">
        <f t="shared" si="19"/>
        <v>160000</v>
      </c>
      <c r="F77" s="67">
        <v>0</v>
      </c>
      <c r="G77" s="67">
        <v>0</v>
      </c>
      <c r="H77" s="67">
        <v>160000</v>
      </c>
      <c r="I77" s="67">
        <v>0</v>
      </c>
      <c r="J77" s="67">
        <v>0</v>
      </c>
      <c r="K77" s="67">
        <v>0</v>
      </c>
      <c r="L77" s="67">
        <v>0</v>
      </c>
      <c r="M77" s="67">
        <f t="shared" si="4"/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</row>
    <row r="78" spans="1:18" ht="19.5" customHeight="1">
      <c r="A78" s="73"/>
      <c r="B78" s="64" t="s">
        <v>341</v>
      </c>
      <c r="C78" s="65" t="s">
        <v>342</v>
      </c>
      <c r="D78" s="66">
        <f t="shared" si="13"/>
        <v>30000</v>
      </c>
      <c r="E78" s="67">
        <f t="shared" si="19"/>
        <v>30000</v>
      </c>
      <c r="F78" s="67">
        <v>0</v>
      </c>
      <c r="G78" s="67">
        <v>0</v>
      </c>
      <c r="H78" s="67">
        <v>30000</v>
      </c>
      <c r="I78" s="67">
        <v>0</v>
      </c>
      <c r="J78" s="67">
        <v>0</v>
      </c>
      <c r="K78" s="67">
        <v>0</v>
      </c>
      <c r="L78" s="67">
        <v>0</v>
      </c>
      <c r="M78" s="67">
        <f aca="true" t="shared" si="22" ref="M78:M84">N78+P78+Q78+R78</f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</row>
    <row r="79" spans="1:18" ht="19.5" customHeight="1">
      <c r="A79" s="73"/>
      <c r="B79" s="64" t="s">
        <v>19</v>
      </c>
      <c r="C79" s="65" t="s">
        <v>20</v>
      </c>
      <c r="D79" s="66">
        <f t="shared" si="13"/>
        <v>170000</v>
      </c>
      <c r="E79" s="67">
        <f t="shared" si="19"/>
        <v>170000</v>
      </c>
      <c r="F79" s="67">
        <v>0</v>
      </c>
      <c r="G79" s="67">
        <v>0</v>
      </c>
      <c r="H79" s="67">
        <v>170000</v>
      </c>
      <c r="I79" s="67">
        <v>0</v>
      </c>
      <c r="J79" s="67">
        <v>0</v>
      </c>
      <c r="K79" s="67">
        <v>0</v>
      </c>
      <c r="L79" s="67">
        <v>0</v>
      </c>
      <c r="M79" s="67">
        <f t="shared" si="22"/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</row>
    <row r="80" spans="1:18" ht="19.5" customHeight="1">
      <c r="A80" s="73"/>
      <c r="B80" s="64" t="s">
        <v>216</v>
      </c>
      <c r="C80" s="65" t="s">
        <v>21</v>
      </c>
      <c r="D80" s="66">
        <f t="shared" si="13"/>
        <v>90000</v>
      </c>
      <c r="E80" s="67">
        <f t="shared" si="19"/>
        <v>90000</v>
      </c>
      <c r="F80" s="67">
        <v>13250</v>
      </c>
      <c r="G80" s="67">
        <v>76750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f t="shared" si="22"/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</row>
    <row r="81" spans="1:18" ht="23.25" customHeight="1">
      <c r="A81" s="60" t="s">
        <v>22</v>
      </c>
      <c r="B81" s="60"/>
      <c r="C81" s="61" t="s">
        <v>23</v>
      </c>
      <c r="D81" s="72">
        <f>SUM(D82:D84)</f>
        <v>221600</v>
      </c>
      <c r="E81" s="72">
        <f aca="true" t="shared" si="23" ref="E81:R81">SUM(E82:E84)</f>
        <v>221600</v>
      </c>
      <c r="F81" s="72">
        <f t="shared" si="23"/>
        <v>116200</v>
      </c>
      <c r="G81" s="72">
        <f t="shared" si="23"/>
        <v>72900</v>
      </c>
      <c r="H81" s="72">
        <f t="shared" si="23"/>
        <v>27000</v>
      </c>
      <c r="I81" s="72">
        <f t="shared" si="23"/>
        <v>5500</v>
      </c>
      <c r="J81" s="72">
        <f t="shared" si="23"/>
        <v>0</v>
      </c>
      <c r="K81" s="72">
        <f t="shared" si="23"/>
        <v>0</v>
      </c>
      <c r="L81" s="72">
        <f t="shared" si="23"/>
        <v>0</v>
      </c>
      <c r="M81" s="72">
        <f t="shared" si="23"/>
        <v>0</v>
      </c>
      <c r="N81" s="72">
        <f t="shared" si="23"/>
        <v>0</v>
      </c>
      <c r="O81" s="72">
        <f t="shared" si="23"/>
        <v>0</v>
      </c>
      <c r="P81" s="72">
        <v>0</v>
      </c>
      <c r="Q81" s="72">
        <f t="shared" si="23"/>
        <v>0</v>
      </c>
      <c r="R81" s="72">
        <f t="shared" si="23"/>
        <v>0</v>
      </c>
    </row>
    <row r="82" spans="1:18" ht="19.5" customHeight="1">
      <c r="A82" s="73"/>
      <c r="B82" s="74" t="s">
        <v>24</v>
      </c>
      <c r="C82" s="75" t="s">
        <v>25</v>
      </c>
      <c r="D82" s="66">
        <f t="shared" si="13"/>
        <v>179600</v>
      </c>
      <c r="E82" s="67">
        <f t="shared" si="19"/>
        <v>179600</v>
      </c>
      <c r="F82" s="67">
        <v>116200</v>
      </c>
      <c r="G82" s="67">
        <v>57900</v>
      </c>
      <c r="H82" s="67">
        <v>0</v>
      </c>
      <c r="I82" s="67">
        <v>5500</v>
      </c>
      <c r="J82" s="67">
        <v>0</v>
      </c>
      <c r="K82" s="67">
        <v>0</v>
      </c>
      <c r="L82" s="67">
        <v>0</v>
      </c>
      <c r="M82" s="67">
        <f t="shared" si="22"/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</row>
    <row r="83" spans="1:18" ht="19.5" customHeight="1">
      <c r="A83" s="74"/>
      <c r="B83" s="74" t="s">
        <v>26</v>
      </c>
      <c r="C83" s="65" t="s">
        <v>27</v>
      </c>
      <c r="D83" s="66">
        <f t="shared" si="13"/>
        <v>27000</v>
      </c>
      <c r="E83" s="67">
        <f t="shared" si="19"/>
        <v>27000</v>
      </c>
      <c r="F83" s="67">
        <v>0</v>
      </c>
      <c r="G83" s="67">
        <v>0</v>
      </c>
      <c r="H83" s="67">
        <v>27000</v>
      </c>
      <c r="I83" s="67">
        <v>0</v>
      </c>
      <c r="J83" s="67">
        <v>0</v>
      </c>
      <c r="K83" s="67">
        <v>0</v>
      </c>
      <c r="L83" s="67">
        <v>0</v>
      </c>
      <c r="M83" s="67">
        <f t="shared" si="22"/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</row>
    <row r="84" spans="1:18" ht="19.5" customHeight="1">
      <c r="A84" s="64"/>
      <c r="B84" s="64" t="s">
        <v>28</v>
      </c>
      <c r="C84" s="65" t="s">
        <v>189</v>
      </c>
      <c r="D84" s="66">
        <f t="shared" si="13"/>
        <v>15000</v>
      </c>
      <c r="E84" s="67">
        <f t="shared" si="19"/>
        <v>15000</v>
      </c>
      <c r="F84" s="67">
        <v>0</v>
      </c>
      <c r="G84" s="67">
        <v>15000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f t="shared" si="22"/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</row>
    <row r="85" spans="1:18" ht="21.75" customHeight="1">
      <c r="A85" s="256" t="s">
        <v>80</v>
      </c>
      <c r="B85" s="256"/>
      <c r="C85" s="256"/>
      <c r="D85" s="213">
        <f>E85+M85</f>
        <v>118740316</v>
      </c>
      <c r="E85" s="213">
        <f>F85+G85+H85+I85+J85+K85+L85</f>
        <v>104753313</v>
      </c>
      <c r="F85" s="213">
        <f>F8+F10+F13+F16+F18+F20+F25+F31+F35+F37+F39+F49+F53+F62+F67+F74+F76+F81</f>
        <v>56538911</v>
      </c>
      <c r="G85" s="213">
        <f aca="true" t="shared" si="24" ref="G85:M85">G8+G10+G13+G16+G18+G20+G25+G31+G35+G37+G39+G49+G53+G62+G67+G74+G76+G81</f>
        <v>34698905</v>
      </c>
      <c r="H85" s="213">
        <f t="shared" si="24"/>
        <v>6458360</v>
      </c>
      <c r="I85" s="213">
        <f t="shared" si="24"/>
        <v>3728493</v>
      </c>
      <c r="J85" s="213">
        <f t="shared" si="24"/>
        <v>957867</v>
      </c>
      <c r="K85" s="213">
        <f t="shared" si="24"/>
        <v>0</v>
      </c>
      <c r="L85" s="213">
        <f t="shared" si="24"/>
        <v>2370777</v>
      </c>
      <c r="M85" s="213">
        <f t="shared" si="24"/>
        <v>13987003</v>
      </c>
      <c r="N85" s="213">
        <f>N8+N10+N13+N16+N18+N20+N25+N31+N35+N37+N39+N49+N53+N62+N67+N76+N81</f>
        <v>13387003</v>
      </c>
      <c r="O85" s="213">
        <f>O8+O10+O13+O16+O18+O20+O25+O31+O35+O37+O39+O49+O53+O62+O67+O76+O81</f>
        <v>0</v>
      </c>
      <c r="P85" s="213">
        <f>P8+P10+P13+P16+P18+P20+P25+P31+P35+P37+P39+P49+P53+P62+P67+P76+P81</f>
        <v>600000</v>
      </c>
      <c r="Q85" s="213">
        <f>Q8+Q10+Q13+Q16+Q18+Q20+Q25+Q31+Q35+Q37+Q39+Q49+Q53+Q62+Q67+Q76+Q81</f>
        <v>0</v>
      </c>
      <c r="R85" s="213">
        <f>R8+R10+R13+R16+R18+R20+R25+R31+R35+R37+R39+R49+R53+R62+R67+R76+R81</f>
        <v>0</v>
      </c>
    </row>
    <row r="87" spans="4:5" ht="12.75">
      <c r="D87" s="96"/>
      <c r="E87" s="10"/>
    </row>
  </sheetData>
  <sheetProtection/>
  <mergeCells count="22">
    <mergeCell ref="A2:M2"/>
    <mergeCell ref="N4:R4"/>
    <mergeCell ref="B3:B6"/>
    <mergeCell ref="A3:A6"/>
    <mergeCell ref="A1:R1"/>
    <mergeCell ref="R5:R6"/>
    <mergeCell ref="N5:N6"/>
    <mergeCell ref="Q5:Q6"/>
    <mergeCell ref="E3:R3"/>
    <mergeCell ref="I5:I6"/>
    <mergeCell ref="A85:C85"/>
    <mergeCell ref="F4:L4"/>
    <mergeCell ref="H5:H6"/>
    <mergeCell ref="D3:D6"/>
    <mergeCell ref="E4:E6"/>
    <mergeCell ref="L5:L6"/>
    <mergeCell ref="F5:G5"/>
    <mergeCell ref="J5:J6"/>
    <mergeCell ref="K5:K6"/>
    <mergeCell ref="C3:C6"/>
    <mergeCell ref="P5:P6"/>
    <mergeCell ref="M4:M6"/>
  </mergeCells>
  <printOptions horizontalCentered="1"/>
  <pageMargins left="0.3937007874015748" right="0.2755905511811024" top="1.220472440944882" bottom="0.6692913385826772" header="0.5118110236220472" footer="0.2362204724409449"/>
  <pageSetup horizontalDpi="300" verticalDpi="300" orientation="landscape" paperSize="9" scale="61" r:id="rId1"/>
  <headerFooter alignWithMargins="0">
    <oddHeader xml:space="preserve">&amp;RZałącznik Nr 2
do autopoprawki uchwały budżetowej
Powiatu Stargardzkiego na 2011 rok
z dnia 27 grudnia 2010 r.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1"/>
  <sheetViews>
    <sheetView showGridLines="0" workbookViewId="0" topLeftCell="A16">
      <selection activeCell="B27" sqref="B27"/>
    </sheetView>
  </sheetViews>
  <sheetFormatPr defaultColWidth="9.00390625" defaultRowHeight="12.75"/>
  <cols>
    <col min="1" max="1" width="5.625" style="4" customWidth="1"/>
    <col min="2" max="2" width="48.125" style="4" customWidth="1"/>
    <col min="3" max="3" width="17.25390625" style="4" customWidth="1"/>
    <col min="4" max="4" width="22.25390625" style="4" customWidth="1"/>
    <col min="5" max="16384" width="9.125" style="4" customWidth="1"/>
  </cols>
  <sheetData>
    <row r="1" spans="1:7" ht="49.5" customHeight="1">
      <c r="A1" s="267" t="s">
        <v>340</v>
      </c>
      <c r="B1" s="268"/>
      <c r="C1" s="268"/>
      <c r="D1" s="269"/>
      <c r="E1" s="5"/>
      <c r="F1" s="5"/>
      <c r="G1" s="6"/>
    </row>
    <row r="2" ht="30" customHeight="1">
      <c r="D2" s="1" t="s">
        <v>44</v>
      </c>
    </row>
    <row r="3" spans="1:4" ht="37.5" customHeight="1">
      <c r="A3" s="143" t="s">
        <v>58</v>
      </c>
      <c r="B3" s="143" t="s">
        <v>59</v>
      </c>
      <c r="C3" s="144" t="s">
        <v>60</v>
      </c>
      <c r="D3" s="144" t="s">
        <v>85</v>
      </c>
    </row>
    <row r="4" spans="1:4" s="7" customFormat="1" ht="10.5" customHeight="1">
      <c r="A4" s="141">
        <v>1</v>
      </c>
      <c r="B4" s="141">
        <v>2</v>
      </c>
      <c r="C4" s="141">
        <v>3</v>
      </c>
      <c r="D4" s="141">
        <v>4</v>
      </c>
    </row>
    <row r="5" spans="1:4" ht="23.25" customHeight="1">
      <c r="A5" s="270" t="s">
        <v>61</v>
      </c>
      <c r="B5" s="270"/>
      <c r="C5" s="181"/>
      <c r="D5" s="183">
        <f>SUM(D6:D13)</f>
        <v>11629566</v>
      </c>
    </row>
    <row r="6" spans="1:4" ht="30" customHeight="1">
      <c r="A6" s="16" t="s">
        <v>62</v>
      </c>
      <c r="B6" s="17" t="s">
        <v>63</v>
      </c>
      <c r="C6" s="16" t="s">
        <v>64</v>
      </c>
      <c r="D6" s="18">
        <v>6903233</v>
      </c>
    </row>
    <row r="7" spans="1:4" ht="30" customHeight="1">
      <c r="A7" s="16" t="s">
        <v>65</v>
      </c>
      <c r="B7" s="17" t="s">
        <v>280</v>
      </c>
      <c r="C7" s="16" t="s">
        <v>64</v>
      </c>
      <c r="D7" s="18">
        <v>0</v>
      </c>
    </row>
    <row r="8" spans="1:4" ht="53.25" customHeight="1">
      <c r="A8" s="16" t="s">
        <v>66</v>
      </c>
      <c r="B8" s="107" t="s">
        <v>281</v>
      </c>
      <c r="C8" s="16" t="s">
        <v>282</v>
      </c>
      <c r="D8" s="18">
        <v>0</v>
      </c>
    </row>
    <row r="9" spans="1:4" ht="30" customHeight="1">
      <c r="A9" s="16" t="s">
        <v>67</v>
      </c>
      <c r="B9" s="107" t="s">
        <v>284</v>
      </c>
      <c r="C9" s="16" t="s">
        <v>283</v>
      </c>
      <c r="D9" s="18">
        <v>0</v>
      </c>
    </row>
    <row r="10" spans="1:4" ht="30" customHeight="1">
      <c r="A10" s="16" t="s">
        <v>68</v>
      </c>
      <c r="B10" s="107" t="s">
        <v>285</v>
      </c>
      <c r="C10" s="16" t="s">
        <v>286</v>
      </c>
      <c r="D10" s="18">
        <v>0</v>
      </c>
    </row>
    <row r="11" spans="1:4" ht="30" customHeight="1">
      <c r="A11" s="16" t="s">
        <v>69</v>
      </c>
      <c r="B11" s="107" t="s">
        <v>287</v>
      </c>
      <c r="C11" s="16" t="s">
        <v>288</v>
      </c>
      <c r="D11" s="18">
        <v>0</v>
      </c>
    </row>
    <row r="12" spans="1:4" ht="30" customHeight="1">
      <c r="A12" s="16" t="s">
        <v>70</v>
      </c>
      <c r="B12" s="107" t="s">
        <v>289</v>
      </c>
      <c r="C12" s="16" t="s">
        <v>290</v>
      </c>
      <c r="D12" s="18">
        <v>0</v>
      </c>
    </row>
    <row r="13" spans="1:4" ht="30" customHeight="1">
      <c r="A13" s="181" t="s">
        <v>71</v>
      </c>
      <c r="B13" s="182" t="s">
        <v>291</v>
      </c>
      <c r="C13" s="181" t="s">
        <v>72</v>
      </c>
      <c r="D13" s="183">
        <v>4726333</v>
      </c>
    </row>
    <row r="14" spans="1:4" ht="27.75" customHeight="1">
      <c r="A14" s="271" t="s">
        <v>73</v>
      </c>
      <c r="B14" s="271"/>
      <c r="C14" s="57"/>
      <c r="D14" s="56">
        <f>SUM(D15:D21)</f>
        <v>2344000</v>
      </c>
    </row>
    <row r="15" spans="1:4" ht="30" customHeight="1">
      <c r="A15" s="16" t="s">
        <v>62</v>
      </c>
      <c r="B15" s="17" t="s">
        <v>74</v>
      </c>
      <c r="C15" s="16" t="s">
        <v>75</v>
      </c>
      <c r="D15" s="18">
        <v>2344000</v>
      </c>
    </row>
    <row r="16" spans="1:4" ht="30" customHeight="1">
      <c r="A16" s="16" t="s">
        <v>65</v>
      </c>
      <c r="B16" s="17" t="s">
        <v>292</v>
      </c>
      <c r="C16" s="16" t="s">
        <v>75</v>
      </c>
      <c r="D16" s="18">
        <v>0</v>
      </c>
    </row>
    <row r="17" spans="1:6" ht="51" customHeight="1">
      <c r="A17" s="16" t="s">
        <v>66</v>
      </c>
      <c r="B17" s="108" t="s">
        <v>295</v>
      </c>
      <c r="C17" s="16" t="s">
        <v>344</v>
      </c>
      <c r="D17" s="18">
        <v>0</v>
      </c>
      <c r="E17" s="8"/>
      <c r="F17" s="8"/>
    </row>
    <row r="18" spans="1:4" ht="30" customHeight="1">
      <c r="A18" s="16" t="s">
        <v>67</v>
      </c>
      <c r="B18" s="17" t="s">
        <v>305</v>
      </c>
      <c r="C18" s="16" t="s">
        <v>306</v>
      </c>
      <c r="D18" s="18">
        <v>0</v>
      </c>
    </row>
    <row r="19" spans="1:4" ht="30" customHeight="1">
      <c r="A19" s="16" t="s">
        <v>68</v>
      </c>
      <c r="B19" s="17" t="s">
        <v>307</v>
      </c>
      <c r="C19" s="16" t="s">
        <v>293</v>
      </c>
      <c r="D19" s="18">
        <v>0</v>
      </c>
    </row>
    <row r="20" spans="1:4" ht="30" customHeight="1">
      <c r="A20" s="16" t="s">
        <v>69</v>
      </c>
      <c r="B20" s="17" t="s">
        <v>308</v>
      </c>
      <c r="C20" s="16" t="s">
        <v>309</v>
      </c>
      <c r="D20" s="18">
        <v>0</v>
      </c>
    </row>
    <row r="21" spans="1:4" ht="30" customHeight="1">
      <c r="A21" s="16" t="s">
        <v>70</v>
      </c>
      <c r="B21" s="17" t="s">
        <v>310</v>
      </c>
      <c r="C21" s="16" t="s">
        <v>294</v>
      </c>
      <c r="D21" s="18">
        <v>0</v>
      </c>
    </row>
  </sheetData>
  <sheetProtection/>
  <mergeCells count="3">
    <mergeCell ref="A1:D1"/>
    <mergeCell ref="A5:B5"/>
    <mergeCell ref="A14:B14"/>
  </mergeCells>
  <printOptions horizontalCentered="1"/>
  <pageMargins left="0.8661417322834646" right="0.5511811023622047" top="1.4173228346456694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&amp;RZałącznik Nr  3
do autopoprawki uchwały budżetowej
Powiatu Stargadzkiego na 2011 rok
 z dnia 27 grudnia 2010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B27" sqref="B27"/>
    </sheetView>
  </sheetViews>
  <sheetFormatPr defaultColWidth="9.00390625" defaultRowHeight="12.75"/>
  <cols>
    <col min="1" max="1" width="5.25390625" style="215" customWidth="1"/>
    <col min="2" max="2" width="7.125" style="215" customWidth="1"/>
    <col min="3" max="3" width="9.625" style="215" customWidth="1"/>
    <col min="4" max="4" width="7.25390625" style="215" customWidth="1"/>
    <col min="5" max="5" width="46.625" style="215" customWidth="1"/>
    <col min="6" max="6" width="22.375" style="215" customWidth="1"/>
    <col min="7" max="16384" width="9.125" style="215" customWidth="1"/>
  </cols>
  <sheetData>
    <row r="1" spans="1:7" ht="66.75" customHeight="1">
      <c r="A1" s="272" t="s">
        <v>348</v>
      </c>
      <c r="B1" s="273"/>
      <c r="C1" s="273"/>
      <c r="D1" s="273"/>
      <c r="E1" s="273"/>
      <c r="F1" s="274"/>
      <c r="G1" s="214"/>
    </row>
    <row r="2" spans="1:6" ht="27.75" customHeight="1">
      <c r="A2" s="216"/>
      <c r="B2" s="216"/>
      <c r="C2" s="216"/>
      <c r="D2" s="216"/>
      <c r="E2" s="216"/>
      <c r="F2" s="217" t="s">
        <v>44</v>
      </c>
    </row>
    <row r="3" spans="1:6" ht="51.75" customHeight="1">
      <c r="A3" s="218" t="s">
        <v>58</v>
      </c>
      <c r="B3" s="218" t="s">
        <v>45</v>
      </c>
      <c r="C3" s="218" t="s">
        <v>52</v>
      </c>
      <c r="D3" s="218" t="s">
        <v>349</v>
      </c>
      <c r="E3" s="218" t="s">
        <v>350</v>
      </c>
      <c r="F3" s="219" t="s">
        <v>351</v>
      </c>
    </row>
    <row r="4" spans="1:6" s="221" customFormat="1" ht="12" customHeight="1">
      <c r="A4" s="220">
        <v>1</v>
      </c>
      <c r="B4" s="220">
        <v>2</v>
      </c>
      <c r="C4" s="220">
        <v>3</v>
      </c>
      <c r="D4" s="220">
        <v>4</v>
      </c>
      <c r="E4" s="220">
        <v>5</v>
      </c>
      <c r="F4" s="220">
        <v>6</v>
      </c>
    </row>
    <row r="5" spans="1:6" s="221" customFormat="1" ht="42" customHeight="1">
      <c r="A5" s="222"/>
      <c r="B5" s="222"/>
      <c r="C5" s="223"/>
      <c r="D5" s="224"/>
      <c r="E5" s="225" t="s">
        <v>352</v>
      </c>
      <c r="F5" s="226"/>
    </row>
    <row r="6" spans="1:6" s="221" customFormat="1" ht="64.5" customHeight="1">
      <c r="A6" s="229" t="s">
        <v>62</v>
      </c>
      <c r="B6" s="229">
        <v>851</v>
      </c>
      <c r="C6" s="229">
        <v>85111</v>
      </c>
      <c r="D6" s="229">
        <v>6220</v>
      </c>
      <c r="E6" s="230" t="s">
        <v>346</v>
      </c>
      <c r="F6" s="231">
        <v>400000</v>
      </c>
    </row>
    <row r="7" spans="1:6" ht="63" customHeight="1">
      <c r="A7" s="275" t="s">
        <v>353</v>
      </c>
      <c r="B7" s="276"/>
      <c r="C7" s="276"/>
      <c r="D7" s="276"/>
      <c r="E7" s="277"/>
      <c r="F7" s="228">
        <f>F6</f>
        <v>400000</v>
      </c>
    </row>
    <row r="8" ht="63" customHeight="1"/>
    <row r="9" ht="51" customHeight="1">
      <c r="A9" s="227"/>
    </row>
    <row r="10" ht="66.75" customHeight="1"/>
    <row r="11" ht="30" customHeight="1"/>
  </sheetData>
  <sheetProtection/>
  <mergeCells count="2">
    <mergeCell ref="A1:F1"/>
    <mergeCell ref="A7:E7"/>
  </mergeCells>
  <printOptions horizontalCentered="1"/>
  <pageMargins left="0.9448818897637796" right="0.2362204724409449" top="1.7716535433070868" bottom="0.5905511811023623" header="0.6299212598425197" footer="0.5118110236220472"/>
  <pageSetup horizontalDpi="300" verticalDpi="300" orientation="portrait" paperSize="9" scale="90" r:id="rId1"/>
  <headerFooter alignWithMargins="0">
    <oddHeader>&amp;RZałącznik Nr  4
do autopoprawki  uchwały budżetowej
Powiatu Stargardzkiego na 2011 rok
 z dnia 27 grudnia 2010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63"/>
  <sheetViews>
    <sheetView tabSelected="1" workbookViewId="0" topLeftCell="B1">
      <pane ySplit="5" topLeftCell="A18" activePane="bottomLeft" state="frozen"/>
      <selection pane="topLeft" activeCell="B27" sqref="B27"/>
      <selection pane="bottomLeft" activeCell="B27" sqref="B27"/>
    </sheetView>
  </sheetViews>
  <sheetFormatPr defaultColWidth="9.00390625" defaultRowHeight="12.75"/>
  <cols>
    <col min="1" max="1" width="5.125" style="11" customWidth="1"/>
    <col min="2" max="2" width="5.875" style="11" customWidth="1"/>
    <col min="3" max="3" width="6.875" style="11" customWidth="1"/>
    <col min="4" max="4" width="7.125" style="11" customWidth="1"/>
    <col min="5" max="5" width="42.375" style="11" customWidth="1"/>
    <col min="6" max="6" width="12.75390625" style="11" customWidth="1"/>
    <col min="7" max="8" width="15.375" style="11" customWidth="1"/>
    <col min="9" max="9" width="14.75390625" style="11" customWidth="1"/>
    <col min="10" max="10" width="14.00390625" style="11" customWidth="1"/>
    <col min="11" max="11" width="22.125" style="11" customWidth="1"/>
    <col min="12" max="16384" width="9.125" style="11" customWidth="1"/>
  </cols>
  <sheetData>
    <row r="1" spans="1:14" ht="36.75" customHeight="1">
      <c r="A1" s="287" t="s">
        <v>275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42"/>
      <c r="M1" s="42"/>
      <c r="N1" s="42"/>
    </row>
    <row r="2" spans="1:11" ht="11.2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78" t="s">
        <v>58</v>
      </c>
      <c r="B3" s="278" t="s">
        <v>45</v>
      </c>
      <c r="C3" s="278" t="s">
        <v>76</v>
      </c>
      <c r="D3" s="278" t="s">
        <v>47</v>
      </c>
      <c r="E3" s="279" t="s">
        <v>77</v>
      </c>
      <c r="F3" s="279" t="s">
        <v>30</v>
      </c>
      <c r="G3" s="279" t="s">
        <v>79</v>
      </c>
      <c r="H3" s="279"/>
      <c r="I3" s="279"/>
      <c r="J3" s="279"/>
      <c r="K3" s="279" t="s">
        <v>78</v>
      </c>
    </row>
    <row r="4" spans="1:11" ht="12.75">
      <c r="A4" s="278"/>
      <c r="B4" s="278"/>
      <c r="C4" s="278"/>
      <c r="D4" s="278"/>
      <c r="E4" s="279"/>
      <c r="F4" s="279"/>
      <c r="G4" s="279" t="s">
        <v>269</v>
      </c>
      <c r="H4" s="279" t="s">
        <v>31</v>
      </c>
      <c r="I4" s="279"/>
      <c r="J4" s="279"/>
      <c r="K4" s="279"/>
    </row>
    <row r="5" spans="1:11" ht="39.75" customHeight="1">
      <c r="A5" s="278"/>
      <c r="B5" s="278"/>
      <c r="C5" s="278"/>
      <c r="D5" s="278"/>
      <c r="E5" s="279"/>
      <c r="F5" s="279"/>
      <c r="G5" s="279"/>
      <c r="H5" s="123" t="s">
        <v>319</v>
      </c>
      <c r="I5" s="123" t="s">
        <v>320</v>
      </c>
      <c r="J5" s="123" t="s">
        <v>32</v>
      </c>
      <c r="K5" s="279"/>
    </row>
    <row r="6" spans="1:11" s="137" customFormat="1" ht="15.75" customHeight="1">
      <c r="A6" s="135">
        <v>1</v>
      </c>
      <c r="B6" s="135">
        <v>2</v>
      </c>
      <c r="C6" s="135">
        <v>3</v>
      </c>
      <c r="D6" s="135">
        <v>4</v>
      </c>
      <c r="E6" s="136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</row>
    <row r="7" spans="1:11" ht="15" customHeight="1">
      <c r="A7" s="291" t="s">
        <v>33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</row>
    <row r="8" spans="1:11" ht="30" customHeight="1">
      <c r="A8" s="149"/>
      <c r="B8" s="186">
        <v>600</v>
      </c>
      <c r="C8" s="186"/>
      <c r="D8" s="186"/>
      <c r="E8" s="186" t="s">
        <v>99</v>
      </c>
      <c r="F8" s="202">
        <f>F9+F13+F15+F17+F18</f>
        <v>112003304</v>
      </c>
      <c r="G8" s="202">
        <f>G9+G13+G15+G17+G18</f>
        <v>7945003</v>
      </c>
      <c r="H8" s="202">
        <f>H9+H13+H15+H17+H18</f>
        <v>1300000</v>
      </c>
      <c r="I8" s="202">
        <f>I9+I13+I15+I17+I18</f>
        <v>2833770</v>
      </c>
      <c r="J8" s="202">
        <f>J9+J13+J15+J17+J18</f>
        <v>3811233</v>
      </c>
      <c r="K8" s="203"/>
    </row>
    <row r="9" spans="1:11" ht="48.75" customHeight="1">
      <c r="A9" s="112" t="s">
        <v>62</v>
      </c>
      <c r="B9" s="112">
        <v>600</v>
      </c>
      <c r="C9" s="112">
        <v>60014</v>
      </c>
      <c r="D9" s="112">
        <v>6050</v>
      </c>
      <c r="E9" s="110" t="s">
        <v>37</v>
      </c>
      <c r="F9" s="113">
        <v>41000304</v>
      </c>
      <c r="G9" s="113">
        <f>SUM(G10:G12)</f>
        <v>470000</v>
      </c>
      <c r="H9" s="113">
        <f>SUM(H10:H12)</f>
        <v>0</v>
      </c>
      <c r="I9" s="113">
        <f>SUM(I10:I12)</f>
        <v>0</v>
      </c>
      <c r="J9" s="113">
        <f>SUM(J10:J12)</f>
        <v>470000</v>
      </c>
      <c r="K9" s="124" t="s">
        <v>321</v>
      </c>
    </row>
    <row r="10" spans="1:11" ht="58.5" customHeight="1">
      <c r="A10" s="112" t="s">
        <v>55</v>
      </c>
      <c r="B10" s="112"/>
      <c r="C10" s="112"/>
      <c r="D10" s="127"/>
      <c r="E10" s="128" t="s">
        <v>296</v>
      </c>
      <c r="F10" s="129">
        <v>5080000</v>
      </c>
      <c r="G10" s="129">
        <f>SUM(H10:J10)</f>
        <v>100000</v>
      </c>
      <c r="H10" s="129">
        <v>0</v>
      </c>
      <c r="I10" s="130">
        <v>0</v>
      </c>
      <c r="J10" s="129">
        <v>100000</v>
      </c>
      <c r="K10" s="124" t="s">
        <v>321</v>
      </c>
    </row>
    <row r="11" spans="1:11" ht="30" customHeight="1">
      <c r="A11" s="112"/>
      <c r="B11" s="112"/>
      <c r="C11" s="112"/>
      <c r="D11" s="112"/>
      <c r="E11" s="110" t="s">
        <v>313</v>
      </c>
      <c r="F11" s="113">
        <f>SUM(G11)</f>
        <v>270000</v>
      </c>
      <c r="G11" s="113">
        <f>SUM(H11:J11)</f>
        <v>270000</v>
      </c>
      <c r="H11" s="113">
        <v>0</v>
      </c>
      <c r="I11" s="131">
        <v>0</v>
      </c>
      <c r="J11" s="113">
        <v>270000</v>
      </c>
      <c r="K11" s="124" t="s">
        <v>321</v>
      </c>
    </row>
    <row r="12" spans="1:11" ht="27.75" customHeight="1">
      <c r="A12" s="112"/>
      <c r="B12" s="112"/>
      <c r="C12" s="112"/>
      <c r="D12" s="112"/>
      <c r="E12" s="110" t="s">
        <v>314</v>
      </c>
      <c r="F12" s="113">
        <f>SUM(G12)</f>
        <v>100000</v>
      </c>
      <c r="G12" s="113">
        <f>SUM(H12:J12)</f>
        <v>100000</v>
      </c>
      <c r="H12" s="113">
        <v>0</v>
      </c>
      <c r="I12" s="131">
        <v>0</v>
      </c>
      <c r="J12" s="113">
        <v>100000</v>
      </c>
      <c r="K12" s="124" t="s">
        <v>321</v>
      </c>
    </row>
    <row r="13" spans="1:11" ht="52.5" customHeight="1">
      <c r="A13" s="148" t="s">
        <v>65</v>
      </c>
      <c r="B13" s="191"/>
      <c r="C13" s="191"/>
      <c r="D13" s="191">
        <v>6050</v>
      </c>
      <c r="E13" s="192" t="s">
        <v>297</v>
      </c>
      <c r="F13" s="193">
        <v>53178000</v>
      </c>
      <c r="G13" s="193">
        <f>G14</f>
        <v>6270003</v>
      </c>
      <c r="H13" s="193">
        <f>H14</f>
        <v>1300000</v>
      </c>
      <c r="I13" s="193">
        <f>I14</f>
        <v>2833770</v>
      </c>
      <c r="J13" s="193">
        <f>J14</f>
        <v>2136233</v>
      </c>
      <c r="K13" s="200" t="s">
        <v>321</v>
      </c>
    </row>
    <row r="14" spans="1:11" ht="72.75" customHeight="1">
      <c r="A14" s="112"/>
      <c r="B14" s="201"/>
      <c r="C14" s="191" t="s">
        <v>55</v>
      </c>
      <c r="D14" s="191">
        <v>6050</v>
      </c>
      <c r="E14" s="192" t="s">
        <v>298</v>
      </c>
      <c r="F14" s="193">
        <f>G14</f>
        <v>6270003</v>
      </c>
      <c r="G14" s="193">
        <f>H14+J14+I14</f>
        <v>6270003</v>
      </c>
      <c r="H14" s="193">
        <v>1300000</v>
      </c>
      <c r="I14" s="194">
        <v>2833770</v>
      </c>
      <c r="J14" s="193">
        <v>2136233</v>
      </c>
      <c r="K14" s="200" t="s">
        <v>321</v>
      </c>
    </row>
    <row r="15" spans="1:11" ht="44.25" customHeight="1">
      <c r="A15" s="132" t="s">
        <v>66</v>
      </c>
      <c r="B15" s="112"/>
      <c r="C15" s="112"/>
      <c r="D15" s="112">
        <v>6050</v>
      </c>
      <c r="E15" s="110" t="s">
        <v>311</v>
      </c>
      <c r="F15" s="133">
        <v>14000000</v>
      </c>
      <c r="G15" s="133">
        <f>G16</f>
        <v>480000</v>
      </c>
      <c r="H15" s="133">
        <f>H16</f>
        <v>0</v>
      </c>
      <c r="I15" s="133">
        <f>I16</f>
        <v>0</v>
      </c>
      <c r="J15" s="133">
        <f>J16</f>
        <v>480000</v>
      </c>
      <c r="K15" s="124" t="s">
        <v>321</v>
      </c>
    </row>
    <row r="16" spans="1:11" ht="39.75" customHeight="1">
      <c r="A16" s="132"/>
      <c r="B16" s="112"/>
      <c r="C16" s="112"/>
      <c r="D16" s="112" t="s">
        <v>55</v>
      </c>
      <c r="E16" s="110" t="s">
        <v>312</v>
      </c>
      <c r="F16" s="133">
        <v>480000</v>
      </c>
      <c r="G16" s="133">
        <f>H16+J16+I16</f>
        <v>480000</v>
      </c>
      <c r="H16" s="133">
        <v>0</v>
      </c>
      <c r="I16" s="134">
        <v>0</v>
      </c>
      <c r="J16" s="133">
        <v>480000</v>
      </c>
      <c r="K16" s="124" t="s">
        <v>321</v>
      </c>
    </row>
    <row r="17" spans="1:11" ht="39.75" customHeight="1">
      <c r="A17" s="132" t="s">
        <v>67</v>
      </c>
      <c r="B17" s="112"/>
      <c r="C17" s="112"/>
      <c r="D17" s="112">
        <v>6050</v>
      </c>
      <c r="E17" s="110" t="s">
        <v>299</v>
      </c>
      <c r="F17" s="133">
        <v>3200000</v>
      </c>
      <c r="G17" s="133">
        <f>H17+J17+I17</f>
        <v>100000</v>
      </c>
      <c r="H17" s="133">
        <v>0</v>
      </c>
      <c r="I17" s="134">
        <v>0</v>
      </c>
      <c r="J17" s="133">
        <v>100000</v>
      </c>
      <c r="K17" s="124" t="s">
        <v>321</v>
      </c>
    </row>
    <row r="18" spans="1:11" ht="39.75" customHeight="1">
      <c r="A18" s="148" t="s">
        <v>68</v>
      </c>
      <c r="B18" s="191"/>
      <c r="C18" s="191"/>
      <c r="D18" s="191">
        <v>6050</v>
      </c>
      <c r="E18" s="192" t="s">
        <v>347</v>
      </c>
      <c r="F18" s="193">
        <v>625000</v>
      </c>
      <c r="G18" s="193">
        <f>H18+J18+I18</f>
        <v>625000</v>
      </c>
      <c r="H18" s="193">
        <v>0</v>
      </c>
      <c r="I18" s="194">
        <v>0</v>
      </c>
      <c r="J18" s="193">
        <v>625000</v>
      </c>
      <c r="K18" s="200" t="s">
        <v>321</v>
      </c>
    </row>
    <row r="19" spans="1:11" ht="23.25" customHeight="1">
      <c r="A19" s="115"/>
      <c r="B19" s="115">
        <v>710</v>
      </c>
      <c r="C19" s="115"/>
      <c r="D19" s="115"/>
      <c r="E19" s="59"/>
      <c r="F19" s="116">
        <f>SUM(F20)</f>
        <v>16000</v>
      </c>
      <c r="G19" s="116">
        <f>SUM(G20)</f>
        <v>16000</v>
      </c>
      <c r="H19" s="116">
        <f>SUM(H20)</f>
        <v>0</v>
      </c>
      <c r="I19" s="116">
        <f>SUM(I20)</f>
        <v>0</v>
      </c>
      <c r="J19" s="116">
        <f>SUM(J20)</f>
        <v>16000</v>
      </c>
      <c r="K19" s="58"/>
    </row>
    <row r="20" spans="1:11" ht="60.75" customHeight="1">
      <c r="A20" s="112" t="s">
        <v>62</v>
      </c>
      <c r="B20" s="112">
        <v>710</v>
      </c>
      <c r="C20" s="112">
        <v>71013</v>
      </c>
      <c r="D20" s="112">
        <v>6060</v>
      </c>
      <c r="E20" s="110" t="s">
        <v>317</v>
      </c>
      <c r="F20" s="113">
        <f>G20</f>
        <v>16000</v>
      </c>
      <c r="G20" s="113">
        <f>H20+J20+I20</f>
        <v>16000</v>
      </c>
      <c r="H20" s="113">
        <v>0</v>
      </c>
      <c r="I20" s="113">
        <v>0</v>
      </c>
      <c r="J20" s="113">
        <v>16000</v>
      </c>
      <c r="K20" s="13" t="s">
        <v>322</v>
      </c>
    </row>
    <row r="21" spans="1:11" ht="22.5" customHeight="1">
      <c r="A21" s="115"/>
      <c r="B21" s="115">
        <v>750</v>
      </c>
      <c r="C21" s="115"/>
      <c r="D21" s="115"/>
      <c r="E21" s="59" t="s">
        <v>137</v>
      </c>
      <c r="F21" s="116">
        <f>F22</f>
        <v>60000</v>
      </c>
      <c r="G21" s="116">
        <f>G22</f>
        <v>60000</v>
      </c>
      <c r="H21" s="116">
        <f>H22</f>
        <v>0</v>
      </c>
      <c r="I21" s="116">
        <f>I22</f>
        <v>0</v>
      </c>
      <c r="J21" s="116">
        <f>J22</f>
        <v>60000</v>
      </c>
      <c r="K21" s="59"/>
    </row>
    <row r="22" spans="1:11" ht="43.5" customHeight="1">
      <c r="A22" s="112" t="s">
        <v>62</v>
      </c>
      <c r="B22" s="112">
        <v>750</v>
      </c>
      <c r="C22" s="112">
        <v>75020</v>
      </c>
      <c r="D22" s="112">
        <v>6060</v>
      </c>
      <c r="E22" s="110" t="s">
        <v>315</v>
      </c>
      <c r="F22" s="113">
        <f>G22</f>
        <v>60000</v>
      </c>
      <c r="G22" s="113">
        <f>H22+J22+I22</f>
        <v>60000</v>
      </c>
      <c r="H22" s="113">
        <v>0</v>
      </c>
      <c r="I22" s="113">
        <v>0</v>
      </c>
      <c r="J22" s="113">
        <v>60000</v>
      </c>
      <c r="K22" s="13" t="s">
        <v>38</v>
      </c>
    </row>
    <row r="23" spans="1:11" s="114" customFormat="1" ht="33" customHeight="1">
      <c r="A23" s="115"/>
      <c r="B23" s="115">
        <v>754</v>
      </c>
      <c r="C23" s="115"/>
      <c r="D23" s="115"/>
      <c r="E23" s="59" t="s">
        <v>239</v>
      </c>
      <c r="F23" s="116">
        <f>F24</f>
        <v>70000</v>
      </c>
      <c r="G23" s="116">
        <f>G24</f>
        <v>70000</v>
      </c>
      <c r="H23" s="116">
        <f>H24</f>
        <v>0</v>
      </c>
      <c r="I23" s="116">
        <f>I24</f>
        <v>0</v>
      </c>
      <c r="J23" s="116">
        <f>J24</f>
        <v>70000</v>
      </c>
      <c r="K23" s="59"/>
    </row>
    <row r="24" spans="1:11" ht="58.5" customHeight="1">
      <c r="A24" s="112" t="s">
        <v>62</v>
      </c>
      <c r="B24" s="112">
        <v>754</v>
      </c>
      <c r="C24" s="112">
        <v>75411</v>
      </c>
      <c r="D24" s="112">
        <v>6060</v>
      </c>
      <c r="E24" s="110" t="s">
        <v>323</v>
      </c>
      <c r="F24" s="113">
        <f>SUM(G24)</f>
        <v>70000</v>
      </c>
      <c r="G24" s="113">
        <f>SUM(H24:J24)</f>
        <v>70000</v>
      </c>
      <c r="H24" s="113">
        <v>0</v>
      </c>
      <c r="I24" s="113">
        <v>0</v>
      </c>
      <c r="J24" s="113">
        <v>70000</v>
      </c>
      <c r="K24" s="13" t="s">
        <v>34</v>
      </c>
    </row>
    <row r="25" spans="1:11" ht="19.5" customHeight="1">
      <c r="A25" s="115"/>
      <c r="B25" s="196">
        <v>801</v>
      </c>
      <c r="C25" s="196"/>
      <c r="D25" s="196"/>
      <c r="E25" s="197" t="s">
        <v>180</v>
      </c>
      <c r="F25" s="198">
        <f>F26+F27</f>
        <v>2806000</v>
      </c>
      <c r="G25" s="198">
        <f>G26+G27</f>
        <v>2006000</v>
      </c>
      <c r="H25" s="198">
        <f>H26+H27</f>
        <v>1000000</v>
      </c>
      <c r="I25" s="198">
        <f>I26+I27</f>
        <v>0</v>
      </c>
      <c r="J25" s="198">
        <f>J26+J27</f>
        <v>1006000</v>
      </c>
      <c r="K25" s="199"/>
    </row>
    <row r="26" spans="1:11" s="25" customFormat="1" ht="48.75" customHeight="1">
      <c r="A26" s="112" t="s">
        <v>62</v>
      </c>
      <c r="B26" s="112">
        <v>801</v>
      </c>
      <c r="C26" s="112">
        <v>80111</v>
      </c>
      <c r="D26" s="112">
        <v>6050</v>
      </c>
      <c r="E26" s="110" t="s">
        <v>325</v>
      </c>
      <c r="F26" s="113">
        <f>SUM(G26)</f>
        <v>6000</v>
      </c>
      <c r="G26" s="113">
        <f>H26+J26+I26</f>
        <v>6000</v>
      </c>
      <c r="H26" s="113">
        <v>0</v>
      </c>
      <c r="I26" s="113">
        <v>0</v>
      </c>
      <c r="J26" s="113">
        <v>6000</v>
      </c>
      <c r="K26" s="111" t="s">
        <v>300</v>
      </c>
    </row>
    <row r="27" spans="1:11" ht="57" customHeight="1">
      <c r="A27" s="148" t="s">
        <v>65</v>
      </c>
      <c r="B27" s="191">
        <v>801</v>
      </c>
      <c r="C27" s="191">
        <v>80195</v>
      </c>
      <c r="D27" s="191">
        <v>6050</v>
      </c>
      <c r="E27" s="195" t="s">
        <v>316</v>
      </c>
      <c r="F27" s="193">
        <v>2800000</v>
      </c>
      <c r="G27" s="193">
        <f>H27+J27+I27</f>
        <v>2000000</v>
      </c>
      <c r="H27" s="193">
        <v>1000000</v>
      </c>
      <c r="I27" s="193">
        <v>0</v>
      </c>
      <c r="J27" s="193">
        <v>1000000</v>
      </c>
      <c r="K27" s="189" t="s">
        <v>324</v>
      </c>
    </row>
    <row r="28" spans="1:11" ht="20.25" customHeight="1">
      <c r="A28" s="115"/>
      <c r="B28" s="196">
        <v>851</v>
      </c>
      <c r="C28" s="196"/>
      <c r="D28" s="196"/>
      <c r="E28" s="197" t="s">
        <v>191</v>
      </c>
      <c r="F28" s="198">
        <f>F29</f>
        <v>133038800</v>
      </c>
      <c r="G28" s="198">
        <f>G29</f>
        <v>2690000</v>
      </c>
      <c r="H28" s="198">
        <f>H29</f>
        <v>1000000</v>
      </c>
      <c r="I28" s="198">
        <f>I29</f>
        <v>350000</v>
      </c>
      <c r="J28" s="198">
        <f>J29</f>
        <v>1340000</v>
      </c>
      <c r="K28" s="199"/>
    </row>
    <row r="29" spans="1:11" ht="43.5" customHeight="1">
      <c r="A29" s="148" t="s">
        <v>62</v>
      </c>
      <c r="B29" s="191">
        <v>851</v>
      </c>
      <c r="C29" s="191">
        <v>85111</v>
      </c>
      <c r="D29" s="191">
        <v>6050</v>
      </c>
      <c r="E29" s="192" t="s">
        <v>327</v>
      </c>
      <c r="F29" s="193">
        <v>133038800</v>
      </c>
      <c r="G29" s="193">
        <f>H29+J29+I29</f>
        <v>2690000</v>
      </c>
      <c r="H29" s="193">
        <v>1000000</v>
      </c>
      <c r="I29" s="194">
        <v>350000</v>
      </c>
      <c r="J29" s="193">
        <v>1340000</v>
      </c>
      <c r="K29" s="189" t="s">
        <v>324</v>
      </c>
    </row>
    <row r="30" spans="1:11" ht="24" customHeight="1">
      <c r="A30" s="115"/>
      <c r="B30" s="115">
        <v>852</v>
      </c>
      <c r="C30" s="115"/>
      <c r="D30" s="115"/>
      <c r="E30" s="59" t="s">
        <v>197</v>
      </c>
      <c r="F30" s="116">
        <f>F31+F32</f>
        <v>1300000</v>
      </c>
      <c r="G30" s="116">
        <f>G31+G32</f>
        <v>600000</v>
      </c>
      <c r="H30" s="116">
        <f>H31+H32</f>
        <v>0</v>
      </c>
      <c r="I30" s="116">
        <f>I31+I32</f>
        <v>0</v>
      </c>
      <c r="J30" s="116">
        <f>J31+J32</f>
        <v>600000</v>
      </c>
      <c r="K30" s="58"/>
    </row>
    <row r="31" spans="1:11" ht="66.75" customHeight="1">
      <c r="A31" s="112" t="s">
        <v>62</v>
      </c>
      <c r="B31" s="112">
        <v>852</v>
      </c>
      <c r="C31" s="112">
        <v>85201</v>
      </c>
      <c r="D31" s="112">
        <v>6050</v>
      </c>
      <c r="E31" s="110" t="s">
        <v>326</v>
      </c>
      <c r="F31" s="113">
        <v>1000000</v>
      </c>
      <c r="G31" s="113">
        <f>H31+J31+I31</f>
        <v>300000</v>
      </c>
      <c r="H31" s="113">
        <v>0</v>
      </c>
      <c r="I31" s="131">
        <v>0</v>
      </c>
      <c r="J31" s="113">
        <v>300000</v>
      </c>
      <c r="K31" s="13" t="s">
        <v>38</v>
      </c>
    </row>
    <row r="32" spans="1:11" ht="52.5" customHeight="1">
      <c r="A32" s="112" t="s">
        <v>65</v>
      </c>
      <c r="B32" s="112">
        <v>852</v>
      </c>
      <c r="C32" s="112">
        <v>85201</v>
      </c>
      <c r="D32" s="112">
        <v>6050</v>
      </c>
      <c r="E32" s="110" t="s">
        <v>328</v>
      </c>
      <c r="F32" s="113">
        <f>G32</f>
        <v>300000</v>
      </c>
      <c r="G32" s="113">
        <f>H32+J32+I32</f>
        <v>300000</v>
      </c>
      <c r="H32" s="113">
        <v>0</v>
      </c>
      <c r="I32" s="131">
        <v>0</v>
      </c>
      <c r="J32" s="113">
        <v>300000</v>
      </c>
      <c r="K32" s="13" t="s">
        <v>38</v>
      </c>
    </row>
    <row r="33" spans="1:11" ht="24.75" customHeight="1">
      <c r="A33" s="294" t="s">
        <v>39</v>
      </c>
      <c r="B33" s="295"/>
      <c r="C33" s="295"/>
      <c r="D33" s="295"/>
      <c r="E33" s="296"/>
      <c r="F33" s="190">
        <f>F30+F28+F25+F23+F21+F19+F8</f>
        <v>249294104</v>
      </c>
      <c r="G33" s="190">
        <f>G30+G28+G25+G23+G21+G19+G8</f>
        <v>13387003</v>
      </c>
      <c r="H33" s="190">
        <f>H30+H28+H25+H23+H21+H19+H8</f>
        <v>3300000</v>
      </c>
      <c r="I33" s="190">
        <f>I30+I28+I25+I23+I21+I19+I8</f>
        <v>3183770</v>
      </c>
      <c r="J33" s="190">
        <f>J30+J28+J25+J23+J21+J19+J8</f>
        <v>6903233</v>
      </c>
      <c r="K33" s="190"/>
    </row>
    <row r="34" spans="1:11" ht="12" customHeight="1">
      <c r="A34" s="14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ht="8.25" customHeight="1">
      <c r="A35" s="297" t="s">
        <v>81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9"/>
    </row>
    <row r="36" spans="1:11" ht="30" customHeight="1">
      <c r="A36" s="284" t="s">
        <v>40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6"/>
    </row>
    <row r="37" spans="1:11" ht="12.75">
      <c r="A37" s="278" t="s">
        <v>58</v>
      </c>
      <c r="B37" s="278" t="s">
        <v>45</v>
      </c>
      <c r="C37" s="278" t="s">
        <v>76</v>
      </c>
      <c r="D37" s="278" t="s">
        <v>47</v>
      </c>
      <c r="E37" s="279" t="s">
        <v>77</v>
      </c>
      <c r="F37" s="279" t="s">
        <v>30</v>
      </c>
      <c r="G37" s="279" t="s">
        <v>79</v>
      </c>
      <c r="H37" s="279"/>
      <c r="I37" s="279"/>
      <c r="J37" s="279"/>
      <c r="K37" s="279" t="s">
        <v>78</v>
      </c>
    </row>
    <row r="38" spans="1:11" ht="12.75">
      <c r="A38" s="278"/>
      <c r="B38" s="278"/>
      <c r="C38" s="278"/>
      <c r="D38" s="278"/>
      <c r="E38" s="279"/>
      <c r="F38" s="279"/>
      <c r="G38" s="279" t="s">
        <v>269</v>
      </c>
      <c r="H38" s="279" t="s">
        <v>31</v>
      </c>
      <c r="I38" s="279"/>
      <c r="J38" s="279"/>
      <c r="K38" s="279"/>
    </row>
    <row r="39" spans="1:11" ht="33" customHeight="1">
      <c r="A39" s="278"/>
      <c r="B39" s="278"/>
      <c r="C39" s="278"/>
      <c r="D39" s="278"/>
      <c r="E39" s="279"/>
      <c r="F39" s="279"/>
      <c r="G39" s="279"/>
      <c r="H39" s="123" t="s">
        <v>319</v>
      </c>
      <c r="I39" s="123" t="s">
        <v>320</v>
      </c>
      <c r="J39" s="123" t="s">
        <v>32</v>
      </c>
      <c r="K39" s="279"/>
    </row>
    <row r="40" spans="1:11" ht="44.25" customHeight="1">
      <c r="A40" s="24" t="s">
        <v>62</v>
      </c>
      <c r="B40" s="12">
        <v>754</v>
      </c>
      <c r="C40" s="12">
        <v>75404</v>
      </c>
      <c r="D40" s="12">
        <v>6170</v>
      </c>
      <c r="E40" s="110" t="s">
        <v>303</v>
      </c>
      <c r="F40" s="125">
        <v>200000</v>
      </c>
      <c r="G40" s="109">
        <f>H40+J40+I40</f>
        <v>200000</v>
      </c>
      <c r="H40" s="125">
        <v>200000</v>
      </c>
      <c r="I40" s="125">
        <v>0</v>
      </c>
      <c r="J40" s="125">
        <v>0</v>
      </c>
      <c r="K40" s="13" t="s">
        <v>38</v>
      </c>
    </row>
    <row r="41" spans="1:11" ht="39" customHeight="1">
      <c r="A41" s="150" t="s">
        <v>65</v>
      </c>
      <c r="B41" s="186">
        <v>851</v>
      </c>
      <c r="C41" s="186">
        <v>85111</v>
      </c>
      <c r="D41" s="186">
        <v>6220</v>
      </c>
      <c r="E41" s="187" t="s">
        <v>346</v>
      </c>
      <c r="F41" s="184">
        <v>400000</v>
      </c>
      <c r="G41" s="188">
        <f>H41+J41+I41</f>
        <v>400000</v>
      </c>
      <c r="H41" s="184">
        <v>0</v>
      </c>
      <c r="I41" s="184">
        <v>400000</v>
      </c>
      <c r="J41" s="184">
        <v>0</v>
      </c>
      <c r="K41" s="189" t="s">
        <v>38</v>
      </c>
    </row>
    <row r="42" spans="1:11" ht="19.5" customHeight="1">
      <c r="A42" s="280" t="s">
        <v>39</v>
      </c>
      <c r="B42" s="280"/>
      <c r="C42" s="280"/>
      <c r="D42" s="280"/>
      <c r="E42" s="280"/>
      <c r="F42" s="126">
        <f>SUM(F40:F41)</f>
        <v>600000</v>
      </c>
      <c r="G42" s="126">
        <f>SUM(G40:G41)</f>
        <v>600000</v>
      </c>
      <c r="H42" s="126">
        <f>SUM(H40:H41)</f>
        <v>200000</v>
      </c>
      <c r="I42" s="126">
        <f>SUM(I40:I41)</f>
        <v>400000</v>
      </c>
      <c r="J42" s="126">
        <f>SUM(J40:J41)</f>
        <v>0</v>
      </c>
      <c r="K42" s="126"/>
    </row>
    <row r="44" spans="1:11" ht="30" customHeight="1">
      <c r="A44" s="283" t="s">
        <v>33</v>
      </c>
      <c r="B44" s="283"/>
      <c r="C44" s="283"/>
      <c r="D44" s="283"/>
      <c r="E44" s="283"/>
      <c r="F44" s="184">
        <f>F33</f>
        <v>249294104</v>
      </c>
      <c r="G44" s="184">
        <f>G33</f>
        <v>13387003</v>
      </c>
      <c r="H44" s="184">
        <f>H33</f>
        <v>3300000</v>
      </c>
      <c r="I44" s="184">
        <f>I33</f>
        <v>3183770</v>
      </c>
      <c r="J44" s="184">
        <f>J33</f>
        <v>6903233</v>
      </c>
      <c r="K44" s="185"/>
    </row>
    <row r="45" spans="1:11" ht="27" customHeight="1">
      <c r="A45" s="283" t="s">
        <v>40</v>
      </c>
      <c r="B45" s="283"/>
      <c r="C45" s="283"/>
      <c r="D45" s="283"/>
      <c r="E45" s="283"/>
      <c r="F45" s="184">
        <f>F42</f>
        <v>600000</v>
      </c>
      <c r="G45" s="184">
        <f>G42</f>
        <v>600000</v>
      </c>
      <c r="H45" s="184">
        <f>H42</f>
        <v>200000</v>
      </c>
      <c r="I45" s="184">
        <f>I42</f>
        <v>400000</v>
      </c>
      <c r="J45" s="184">
        <f>J42</f>
        <v>0</v>
      </c>
      <c r="K45" s="185"/>
    </row>
    <row r="46" spans="1:11" ht="27.75" customHeight="1">
      <c r="A46" s="283" t="s">
        <v>274</v>
      </c>
      <c r="B46" s="283"/>
      <c r="C46" s="283"/>
      <c r="D46" s="283"/>
      <c r="E46" s="283"/>
      <c r="F46" s="184">
        <f>SUM(F44:F45)</f>
        <v>249894104</v>
      </c>
      <c r="G46" s="184">
        <f>SUM(G44:G45)</f>
        <v>13987003</v>
      </c>
      <c r="H46" s="184">
        <f>SUM(H44:H45)</f>
        <v>3500000</v>
      </c>
      <c r="I46" s="184">
        <f>SUM(I44:I45)</f>
        <v>3583770</v>
      </c>
      <c r="J46" s="184">
        <f>SUM(J44:J45)</f>
        <v>6903233</v>
      </c>
      <c r="K46" s="185"/>
    </row>
    <row r="47" spans="8:9" ht="21" customHeight="1">
      <c r="H47" s="281">
        <f>H46+I46</f>
        <v>7083770</v>
      </c>
      <c r="I47" s="282"/>
    </row>
    <row r="65" ht="12.75" customHeight="1"/>
    <row r="263" ht="12.75">
      <c r="G263" s="25"/>
    </row>
  </sheetData>
  <sheetProtection/>
  <mergeCells count="31">
    <mergeCell ref="A35:K35"/>
    <mergeCell ref="G3:J3"/>
    <mergeCell ref="K37:K39"/>
    <mergeCell ref="G4:G5"/>
    <mergeCell ref="A44:E44"/>
    <mergeCell ref="F3:F5"/>
    <mergeCell ref="F37:F39"/>
    <mergeCell ref="K3:K5"/>
    <mergeCell ref="H4:J4"/>
    <mergeCell ref="A7:K7"/>
    <mergeCell ref="A33:E33"/>
    <mergeCell ref="C37:C39"/>
    <mergeCell ref="A36:K36"/>
    <mergeCell ref="E37:E39"/>
    <mergeCell ref="H38:J38"/>
    <mergeCell ref="A1:K1"/>
    <mergeCell ref="A2:K2"/>
    <mergeCell ref="A3:A5"/>
    <mergeCell ref="B3:B5"/>
    <mergeCell ref="C3:C5"/>
    <mergeCell ref="D3:D5"/>
    <mergeCell ref="D37:D39"/>
    <mergeCell ref="E3:E5"/>
    <mergeCell ref="A42:E42"/>
    <mergeCell ref="A37:A39"/>
    <mergeCell ref="G38:G39"/>
    <mergeCell ref="H47:I47"/>
    <mergeCell ref="A45:E45"/>
    <mergeCell ref="A46:E46"/>
    <mergeCell ref="G37:J37"/>
    <mergeCell ref="B37:B39"/>
  </mergeCells>
  <printOptions horizontalCentered="1"/>
  <pageMargins left="0.5511811023622047" right="0.31496062992125984" top="1.1811023622047245" bottom="0.3937007874015748" header="0.35433070866141736" footer="0.5118110236220472"/>
  <pageSetup fitToHeight="4" horizontalDpi="300" verticalDpi="300" orientation="landscape" paperSize="9" scale="80" r:id="rId1"/>
  <headerFooter>
    <oddHeader xml:space="preserve">&amp;RZałącznik Nr 5
do autopoprawki
 uchwały budżetowej
Powiatu Stargardzkiego 
na 2011 rok
z dnia 27 grudnia 2010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sp</cp:lastModifiedBy>
  <cp:lastPrinted>2010-12-29T18:27:30Z</cp:lastPrinted>
  <dcterms:created xsi:type="dcterms:W3CDTF">2009-10-01T05:59:07Z</dcterms:created>
  <dcterms:modified xsi:type="dcterms:W3CDTF">2011-01-10T08:15:55Z</dcterms:modified>
  <cp:category/>
  <cp:version/>
  <cp:contentType/>
  <cp:contentStatus/>
</cp:coreProperties>
</file>