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Załącznik Nr 1" sheetId="1" r:id="rId1"/>
    <sheet name="Załącznik Nr 2" sheetId="2" r:id="rId2"/>
    <sheet name="3 Zlecone" sheetId="3" r:id="rId3"/>
    <sheet name="Inwestycje " sheetId="4" r:id="rId4"/>
  </sheets>
  <definedNames>
    <definedName name="_xlnm.Print_Area" localSheetId="2">'3 Zlecone'!$A$1:$L$29</definedName>
    <definedName name="_xlnm.Print_Area" localSheetId="3">'Inwestycje '!$A$1:$K$65</definedName>
    <definedName name="_xlnm.Print_Titles" localSheetId="2">'3 Zlecone'!$3:$7</definedName>
    <definedName name="_xlnm.Print_Titles" localSheetId="3">'Inwestycje '!$2:$5</definedName>
    <definedName name="_xlnm.Print_Titles" localSheetId="0">'Załącznik Nr 1'!$4:$5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<sst xmlns="http://schemas.openxmlformats.org/spreadsheetml/2006/main" count="326" uniqueCount="166">
  <si>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</si>
  <si>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</si>
  <si>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</si>
  <si>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</si>
  <si>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</si>
  <si>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</si>
  <si>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</si>
  <si>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</si>
  <si>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</si>
  <si>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</si>
  <si>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</si>
  <si>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RAZEM:</t>
  </si>
  <si>
    <t>per saldo</t>
  </si>
  <si>
    <t>WYDATKI - w grupach</t>
  </si>
  <si>
    <t>WYDATKI BIEŻĄCE</t>
  </si>
  <si>
    <t>w tym:</t>
  </si>
  <si>
    <t>WYDATKI MAJĄTKOWE</t>
  </si>
  <si>
    <t>Wynagrodzenia</t>
  </si>
  <si>
    <t>Składki naliczane od wynagrodzeń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</si>
  <si>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</si>
  <si>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</si>
  <si>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</si>
  <si>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</si>
  <si>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na programy finansowane z udziałem środków, o których mowa w art. 5 ust.1 pkt 2 i 3, w części związanej z realizacją zadań jednostki samorządu terytorialnego</t>
  </si>
  <si>
    <t>Razem wynagrodzenia i składki od nich naliczane</t>
  </si>
  <si>
    <t>Pozostała działalność</t>
  </si>
  <si>
    <t>(W PEŁNEJ SZCZEGÓŁOWOŚCI KALSYFIKACJI BUDŻETOWEJ )</t>
  </si>
  <si>
    <t>Oświata i wychowanie</t>
  </si>
  <si>
    <t>Administracja publiczna</t>
  </si>
  <si>
    <t>Starostwo Powiatowe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</si>
  <si>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</si>
  <si>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</si>
  <si>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</si>
  <si>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</si>
  <si>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</si>
  <si>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</si>
  <si>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</si>
  <si>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</si>
  <si>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</si>
  <si>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</si>
  <si>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</si>
  <si>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</si>
  <si>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</si>
  <si>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</si>
  <si>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</si>
  <si>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</si>
  <si>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85205</t>
  </si>
  <si>
    <t>853</t>
  </si>
  <si>
    <t>85321</t>
  </si>
  <si>
    <t>ZMIANY UKŁADU WYKONAWCZEGO BUDŻETU POWIATU  STARGARDZKIEGO NA 2011 ROK I OSTATECZNE KWOTY DOCHODÓW I WYDATKÓW</t>
  </si>
  <si>
    <t>Kwalifikacja wojskowa</t>
  </si>
  <si>
    <t>801</t>
  </si>
  <si>
    <t>(Z PODZIAŁEM NA JEDNOSTKI ORGANIZACYJNE POWIATU )</t>
  </si>
  <si>
    <t>Rozdział*</t>
  </si>
  <si>
    <t>3030</t>
  </si>
  <si>
    <t>4110</t>
  </si>
  <si>
    <t>4120</t>
  </si>
  <si>
    <t>4210</t>
  </si>
  <si>
    <t>Różne wydatki na rzecz osób fizycznych</t>
  </si>
  <si>
    <t>Składki na ubezpieczenia społeczne</t>
  </si>
  <si>
    <t>Składki na Fundusz Pracy</t>
  </si>
  <si>
    <t>Zakup materiałów i wyposażenia</t>
  </si>
  <si>
    <t>80195</t>
  </si>
  <si>
    <t>Wynagrodzenia bezosobowe</t>
  </si>
  <si>
    <t>Zakup usług pozostałych</t>
  </si>
  <si>
    <t>75075</t>
  </si>
  <si>
    <t>Promocja jednostek samorządu terytorialnego</t>
  </si>
  <si>
    <t>4300</t>
  </si>
  <si>
    <t>WYDATKI - paragrafy</t>
  </si>
  <si>
    <t>Wydział Oświaty i Sportu "D"</t>
  </si>
  <si>
    <t>Wydział Zarządzania Bezpieczeństwem "I"</t>
  </si>
  <si>
    <t>Wydział Kultury i Promocji Powiatu "O"</t>
  </si>
  <si>
    <t>Dochody i wydatki
budżetu Powiatu Stargardzkiego
związane z realizacją zadań z zakresu administracji rządowej i innych zadań zleconych odrębnymi ustawami
w 2011 roku</t>
  </si>
  <si>
    <t>Dotacje
ogółem</t>
  </si>
  <si>
    <t>Wydatki
ogółem
(5+11)</t>
  </si>
  <si>
    <t>z tego:</t>
  </si>
  <si>
    <t>Wydatki bieżące</t>
  </si>
  <si>
    <t>Wydatki majątkowe</t>
  </si>
  <si>
    <t>Wydatki jednostek budżetowych</t>
  </si>
  <si>
    <t>Wydatki na programy finansowane z udziałem środków, o których mowa w art.. 5 ust. 1 pkt 2 i 3, w części związanej z realizacją zadań jednostki samorządu terytorialnego</t>
  </si>
  <si>
    <t>Wynagrodzenia                     i składki od nich naliczane</t>
  </si>
  <si>
    <t>Ogółem</t>
  </si>
  <si>
    <t>75020</t>
  </si>
  <si>
    <t>Starostwa powiatowe</t>
  </si>
  <si>
    <t>4040</t>
  </si>
  <si>
    <t>Dodatkowe wynagrodzenie roczne</t>
  </si>
  <si>
    <t>4610</t>
  </si>
  <si>
    <t>Koszty postępowania sądowego i prokuratorskiego</t>
  </si>
  <si>
    <t>Biuro Obsługi Zarządu i Rady Powiatu "C"</t>
  </si>
  <si>
    <t>Wydział Finansowy "G"</t>
  </si>
  <si>
    <t xml:space="preserve">                    Wydatki majątkowe Powiatu Stargardzkiego  w  2011 roku</t>
  </si>
  <si>
    <t>Lp.</t>
  </si>
  <si>
    <t>Rozdz.</t>
  </si>
  <si>
    <t>Nazwa zadania inwestycyjnego</t>
  </si>
  <si>
    <t>Łączne koszty zadania</t>
  </si>
  <si>
    <t>Planowane wydatki</t>
  </si>
  <si>
    <t>Jednostka organizacyjna realizująca program lub koordynująca wykonanie programu</t>
  </si>
  <si>
    <t>rok budżetowy 2011 (9+10+11)</t>
  </si>
  <si>
    <t>z tego źródła finansowania</t>
  </si>
  <si>
    <t>dochody własne ze sprzedaży majątku</t>
  </si>
  <si>
    <t>dochody własne            z innych źródeł</t>
  </si>
  <si>
    <t>kredyty                        i pożyczki</t>
  </si>
  <si>
    <t>INWESTYCJE</t>
  </si>
  <si>
    <t>Transport i łączność</t>
  </si>
  <si>
    <t>1.</t>
  </si>
  <si>
    <t>Przebudowa i budowa drogi nr 1709Z Stargard Szczeciński - Sowno wraz z budową ścieżki rowerowej</t>
  </si>
  <si>
    <t>Zarząd Dróg Powiatowych                                                w Stargardzie Szczecińskim</t>
  </si>
  <si>
    <t>Rozbiórka istniejącego i budowa nowego mostu w ciągu drogi powiatowej nr 1709Z                                                   w km 1+278 w miejscowości Sowno - wykup gruntów</t>
  </si>
  <si>
    <t>Wykup gruntów pod realizację odcinków Am-D</t>
  </si>
  <si>
    <t>Wykup gruntów pod realizację odcinków E, F, G</t>
  </si>
  <si>
    <t>2.</t>
  </si>
  <si>
    <t>Przebudowa i  budowa drogi  powiatowej 1711Z na odcinku Stargard Szczeciński - Witkowo oraz drogi 1716Z Witkowo - Dolice do granic powiatu</t>
  </si>
  <si>
    <t>Droga powiatowa 1716Z część etapu C oraz część etapu D tj. odcinek od skrzyżowania z droga powiatową nr 1777Z na długości 1,0 km w kierunku Morzycy wraz elementami bezpieczeństwa ruchu na całej długości dróg</t>
  </si>
  <si>
    <t>3.</t>
  </si>
  <si>
    <t>Przebudowa i budowa drogi powiatowej nr 1711Z na odcinku Zieleniewo-Kunowo-Skalin- Rondo Golczewo</t>
  </si>
  <si>
    <t>Wykonanie dokumentacji projektowej na odcinku Zieleniewo-Kunowo-Skalin- Rondo Golczewo</t>
  </si>
  <si>
    <t>4.</t>
  </si>
  <si>
    <t xml:space="preserve">Przebudowa Alei Dębowej w Stargardzie Szczecinskim - dokumentacja projektowa </t>
  </si>
  <si>
    <t>5.</t>
  </si>
  <si>
    <t>Przebudowa drogi nr 1701Z Reptowo-Kobylanka</t>
  </si>
  <si>
    <t>Przebudowa chodników wraz z remontem nawierzchni jezdni ul. B. Chrobrego w Kobylance - Przebudowa dodatkowych zjazdów</t>
  </si>
  <si>
    <t>6.</t>
  </si>
  <si>
    <t>Inwestycje drogowe we współpracy z gminami</t>
  </si>
  <si>
    <t>w tym zadania</t>
  </si>
  <si>
    <t>Przebudowa chodników wraz z remontem nawierzchni jezdni ul. B. Chrobrego w Kobylance - Przebudowa kanalizacji deszczowej w ciągu ul. Bolesława Chrobrego w Kobylance</t>
  </si>
  <si>
    <t>Przebudowa i budowa drogi nr 0737Z Maszewo-Karkowo-Chociwel - Wykonanie nowej nawierzchni chodnika w miejscowości Karkowo</t>
  </si>
  <si>
    <t>Przebudowa drogi powiatowej nr 1748Z Dobrzany - Bytowo  - Budowa chodnika i zjazdów do posesji w miejscowości Krzemień - etap 2</t>
  </si>
  <si>
    <t>Przebudowa drogi nr 1785Z Sądów - granica powiatu - Wykonanie nowej nawierzchni chodnika i zjazdów w miejscowości Sądów w ciagu drogi powiatowej 1785Z</t>
  </si>
  <si>
    <t>Przebudowa  drogi powiatowej nr 1775Z Barnim- Krępcewo - Wykonanie nowej nawierzchni jezdni w ciągu drogi powiatowej 1775Z Barnim-Krępcewo na odcinku 100 m od Krępcewa w kierunku przejazdu kolejowego</t>
  </si>
  <si>
    <t>Wykonanie nowej nawierzchni chodnika i zjazdów w miejscowości Witkowo Drugie - etap B</t>
  </si>
  <si>
    <t>Przebudowa drogi powiatowej nr 1726Z Grabowo-Kiczarowo-Sadłowo - Wykonanie nowej nawierzchni chodnika w miejscowości Brudzewice - od skrzyżowania z drogą gminną do zjazdu do basenu przeciwpożarowego na długości ok. 195 mb</t>
  </si>
  <si>
    <t>Gospodarka mieszkaniowa</t>
  </si>
  <si>
    <t xml:space="preserve">Nabycie nieruchomości gruntowej oznaczonej działką nr 30/3, obręb ewidencyjny Grzędzice gmina Stargard Szczeciński w celu regulacji przebiegu drogi Nr 1710Z Lubowo – Grzędzice  - Lipnik  </t>
  </si>
  <si>
    <t>Starostwo Powiatowe w Stargardzie Szczecińskim</t>
  </si>
  <si>
    <t>Działalność usługowa</t>
  </si>
  <si>
    <t>Zakupy środków trwałych dla  Powiatowego Ośrodka Dokumentacji Geodezyjnej i Kartograficznej w Stargardzie Szczecińskim -  dwóch zestawów komputerowych</t>
  </si>
  <si>
    <t>Powiatowy Ośrodek Dokumentacji Geodezyjnej                                      i Katograficznej w Stargardzie Szczecinskim</t>
  </si>
  <si>
    <t>Zakupy środków trwałych dla  Starostwa Powiatowego w Stargardzie Szczecińskim - samochodu osobowego</t>
  </si>
  <si>
    <t>Starostwo Powiatowe                               w Stargardzie Szczecińskim</t>
  </si>
  <si>
    <t>Bezpieczeństwo publiczne i ochrona przeciwpożarowa</t>
  </si>
  <si>
    <t>Zakupy środków trwałych dla  Komendy Powiatowej Straży Pożarnej w Stargardzie Szczecińskim - zakup osobowego pożarniczego samochodu operacyjnego</t>
  </si>
  <si>
    <t>Komenda Powiatowa Państwowej Straży Pożarnej w Stargardzie Szczecińskim</t>
  </si>
  <si>
    <t xml:space="preserve">Modernizacja pomieszczeń Zespołu Szkół Specjalnych - wydzielenie sali do zajęć rehabilitacyjnych z części korytarza </t>
  </si>
  <si>
    <t>Zespół Szkół Specjalnych</t>
  </si>
  <si>
    <t>Zakup środków trwałych dla Centrum Kształcenia Praktycznego w Stargardzie Szczecińskim - zakup samochodu dostawczego</t>
  </si>
  <si>
    <t>Centrum Kształcenia Praktycznego                               w Stargardzie Szczecińskim</t>
  </si>
  <si>
    <t>Modernizacja budynku Zespołu Szkół nr 2 na osiedlu Zachód 15 A w Stargardzie Szczecinskim - etap "Termomodernizacja budynku"</t>
  </si>
  <si>
    <t>Zespół Szkół Nr 2                             w Stargardzie Szczecińskim</t>
  </si>
  <si>
    <t>Ochrona zdrowia</t>
  </si>
  <si>
    <t>Pawilon położniczo-ginekologiczny                                  i modernizacja szpitala w Stargardzie Szczecińskim - etap trzeci</t>
  </si>
  <si>
    <t>Starostwo Powiatowe                     w Stargardzie Szczecińskim</t>
  </si>
  <si>
    <t>Pomoc społeczna</t>
  </si>
  <si>
    <t>Nabycie nieruchomości zabudowanej obiektem mieszkalnym oraz adaptacja obiektu na potrzeby Domu Dziecka nr 2 w Stargardzie Szczecńskim  - przystosowanie obiektu do potrzeb standaryzacji wraz z wyposażeniem obiektu</t>
  </si>
  <si>
    <t>Dom Dziecka Nr 2                              w Stargardzie Szczecińskim</t>
  </si>
  <si>
    <t>Wkład partycypacyjny w kosztach budowy "mieszkania rodzinkowego" dla Domu Dziecka                 Nr 2 w Stargardzie Szczecińskim</t>
  </si>
  <si>
    <t>Edukacyjna opieka wychowawcza</t>
  </si>
  <si>
    <t>Modernizacja budynku Bursy Szkolnej w Stargardzie Szczecińskim - Zapewnienie właściwych warunków ochrony przeciwpożarowej zgodnie z zaleceniami pokontrolnymi KP Państwowej Straży Pożarnej w Stargardzie Szczecińskim</t>
  </si>
  <si>
    <t>Bursa Szkolna</t>
  </si>
  <si>
    <t>Razem</t>
  </si>
  <si>
    <t xml:space="preserve"> </t>
  </si>
  <si>
    <t>DOTACJE NA INWESTYCJE</t>
  </si>
  <si>
    <t>Łączne koszty finansowe</t>
  </si>
  <si>
    <t>Budowa nowej siedziby Komendy Powiatowej Policji w Stargardzie Szczecińskim - Etap I - Opracowanie dokumentacji projektowej.</t>
  </si>
  <si>
    <t>Dotacja dla  SP ZZOZ w Stargardzie Szczecińskim na inwestycje i zakupy inwestycyjne</t>
  </si>
  <si>
    <t>OGÓŁEM WYDATKI MAJĄTKOWE</t>
  </si>
  <si>
    <t>Przebudowa  drogi powiatowej nr 0739Z od granic powiatu do skrzyżowania z drogą wojewódzką nr 106 - Wykonanie utrwalenia powierzchniowego nawierzchni jezdni w ciągu drogi powiatowej 0739Z Sokolniki - Chlebówko - do drogi wojewódzkiej 106 na odcinku Chlebówko - Białuń o długości 1 km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</si>
</sst>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8"/>
      <name val="Arial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0"/>
      <name val="Arial CE"/>
      <family val="0"/>
    </font>
    <font>
      <i/>
      <sz val="8"/>
      <name val="Arial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3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6" borderId="10" xfId="0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10" xfId="99" applyNumberFormat="1" applyFont="1" applyBorder="1" applyAlignment="1">
      <alignment vertical="center"/>
      <protection/>
    </xf>
    <xf numFmtId="49" fontId="9" fillId="0" borderId="10" xfId="99" applyNumberFormat="1" applyFont="1" applyBorder="1" applyAlignment="1">
      <alignment vertical="center" wrapText="1"/>
      <protection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49" fontId="9" fillId="0" borderId="10" xfId="150" applyNumberFormat="1" applyFont="1" applyBorder="1" applyAlignment="1">
      <alignment horizontal="left" vertical="center" wrapText="1"/>
      <protection/>
    </xf>
    <xf numFmtId="0" fontId="9" fillId="0" borderId="10" xfId="150" applyFont="1" applyBorder="1" applyAlignment="1">
      <alignment horizontal="center" vertical="center"/>
      <protection/>
    </xf>
    <xf numFmtId="0" fontId="9" fillId="0" borderId="10" xfId="150" applyFont="1" applyBorder="1" applyAlignment="1">
      <alignment horizontal="left" vertical="center" wrapText="1"/>
      <protection/>
    </xf>
    <xf numFmtId="49" fontId="11" fillId="0" borderId="10" xfId="150" applyNumberFormat="1" applyFont="1" applyBorder="1" applyAlignment="1">
      <alignment vertical="center"/>
      <protection/>
    </xf>
    <xf numFmtId="49" fontId="9" fillId="0" borderId="10" xfId="150" applyNumberFormat="1" applyFont="1" applyBorder="1" applyAlignment="1">
      <alignment horizontal="center" vertical="center"/>
      <protection/>
    </xf>
    <xf numFmtId="49" fontId="13" fillId="0" borderId="10" xfId="150" applyNumberFormat="1" applyFont="1" applyFill="1" applyBorder="1" applyAlignment="1">
      <alignment horizontal="left" vertical="center" wrapText="1"/>
      <protection/>
    </xf>
    <xf numFmtId="0" fontId="76" fillId="0" borderId="0" xfId="0" applyFont="1" applyFill="1" applyAlignment="1">
      <alignment/>
    </xf>
    <xf numFmtId="0" fontId="13" fillId="0" borderId="10" xfId="150" applyFont="1" applyFill="1" applyBorder="1" applyAlignment="1">
      <alignment horizontal="center" vertical="center"/>
      <protection/>
    </xf>
    <xf numFmtId="0" fontId="13" fillId="0" borderId="10" xfId="150" applyFont="1" applyFill="1" applyBorder="1" applyAlignment="1">
      <alignment horizontal="left" vertical="center" wrapText="1"/>
      <protection/>
    </xf>
    <xf numFmtId="49" fontId="13" fillId="0" borderId="10" xfId="150" applyNumberFormat="1" applyFont="1" applyFill="1" applyBorder="1" applyAlignment="1">
      <alignment vertical="center"/>
      <protection/>
    </xf>
    <xf numFmtId="49" fontId="13" fillId="0" borderId="10" xfId="150" applyNumberFormat="1" applyFont="1" applyFill="1" applyBorder="1" applyAlignment="1">
      <alignment horizontal="center" vertical="center"/>
      <protection/>
    </xf>
    <xf numFmtId="49" fontId="11" fillId="10" borderId="10" xfId="150" applyNumberFormat="1" applyFont="1" applyFill="1" applyBorder="1" applyAlignment="1">
      <alignment horizontal="left" vertical="center" wrapText="1"/>
      <protection/>
    </xf>
    <xf numFmtId="49" fontId="11" fillId="10" borderId="10" xfId="150" applyNumberFormat="1" applyFont="1" applyFill="1" applyBorder="1" applyAlignment="1">
      <alignment horizontal="center" vertical="center"/>
      <protection/>
    </xf>
    <xf numFmtId="3" fontId="11" fillId="10" borderId="10" xfId="150" applyNumberFormat="1" applyFont="1" applyFill="1" applyBorder="1" applyAlignment="1">
      <alignment horizontal="right" vertical="center" wrapText="1"/>
      <protection/>
    </xf>
    <xf numFmtId="3" fontId="13" fillId="0" borderId="10" xfId="150" applyNumberFormat="1" applyFont="1" applyFill="1" applyBorder="1" applyAlignment="1">
      <alignment horizontal="right" vertical="center" wrapText="1"/>
      <protection/>
    </xf>
    <xf numFmtId="3" fontId="9" fillId="33" borderId="10" xfId="150" applyNumberFormat="1" applyFont="1" applyFill="1" applyBorder="1" applyAlignment="1">
      <alignment horizontal="right" vertical="center" wrapText="1"/>
      <protection/>
    </xf>
    <xf numFmtId="49" fontId="12" fillId="0" borderId="10" xfId="0" applyNumberFormat="1" applyFont="1" applyFill="1" applyBorder="1" applyAlignment="1">
      <alignment horizontal="right" vertical="center"/>
    </xf>
    <xf numFmtId="0" fontId="8" fillId="0" borderId="0" xfId="99">
      <alignment/>
      <protection/>
    </xf>
    <xf numFmtId="0" fontId="8" fillId="0" borderId="0" xfId="99" applyAlignment="1">
      <alignment horizontal="center" vertical="center"/>
      <protection/>
    </xf>
    <xf numFmtId="0" fontId="8" fillId="0" borderId="0" xfId="99" applyAlignment="1">
      <alignment vertical="center"/>
      <protection/>
    </xf>
    <xf numFmtId="0" fontId="15" fillId="0" borderId="0" xfId="99" applyFont="1" applyBorder="1" applyAlignment="1">
      <alignment horizontal="center" vertical="center" wrapText="1"/>
      <protection/>
    </xf>
    <xf numFmtId="0" fontId="16" fillId="0" borderId="0" xfId="99" applyFont="1" applyAlignment="1">
      <alignment horizontal="right"/>
      <protection/>
    </xf>
    <xf numFmtId="0" fontId="11" fillId="34" borderId="11" xfId="99" applyFont="1" applyFill="1" applyBorder="1" applyAlignment="1">
      <alignment horizontal="center" vertical="center" wrapText="1"/>
      <protection/>
    </xf>
    <xf numFmtId="0" fontId="11" fillId="34" borderId="10" xfId="99" applyFont="1" applyFill="1" applyBorder="1" applyAlignment="1">
      <alignment horizontal="center" vertical="center" wrapText="1"/>
      <protection/>
    </xf>
    <xf numFmtId="0" fontId="11" fillId="34" borderId="12" xfId="99" applyFont="1" applyFill="1" applyBorder="1" applyAlignment="1">
      <alignment horizontal="center" vertical="center" wrapText="1"/>
      <protection/>
    </xf>
    <xf numFmtId="0" fontId="18" fillId="0" borderId="12" xfId="99" applyFont="1" applyBorder="1" applyAlignment="1">
      <alignment horizontal="center" vertical="center"/>
      <protection/>
    </xf>
    <xf numFmtId="0" fontId="18" fillId="0" borderId="0" xfId="99" applyFont="1">
      <alignment/>
      <protection/>
    </xf>
    <xf numFmtId="49" fontId="19" fillId="10" borderId="10" xfId="99" applyNumberFormat="1" applyFont="1" applyFill="1" applyBorder="1" applyAlignment="1">
      <alignment horizontal="center" vertical="center"/>
      <protection/>
    </xf>
    <xf numFmtId="3" fontId="19" fillId="10" borderId="10" xfId="99" applyNumberFormat="1" applyFont="1" applyFill="1" applyBorder="1" applyAlignment="1">
      <alignment horizontal="right" vertical="center"/>
      <protection/>
    </xf>
    <xf numFmtId="49" fontId="20" fillId="0" borderId="10" xfId="99" applyNumberFormat="1" applyFont="1" applyBorder="1" applyAlignment="1">
      <alignment horizontal="center" vertical="center"/>
      <protection/>
    </xf>
    <xf numFmtId="3" fontId="20" fillId="35" borderId="10" xfId="99" applyNumberFormat="1" applyFont="1" applyFill="1" applyBorder="1" applyAlignment="1">
      <alignment horizontal="right" vertical="center"/>
      <protection/>
    </xf>
    <xf numFmtId="3" fontId="20" fillId="0" borderId="10" xfId="99" applyNumberFormat="1" applyFont="1" applyBorder="1" applyAlignment="1">
      <alignment horizontal="right" vertical="center"/>
      <protection/>
    </xf>
    <xf numFmtId="49" fontId="20" fillId="0" borderId="10" xfId="99" applyNumberFormat="1" applyFont="1" applyBorder="1" applyAlignment="1">
      <alignment vertical="center"/>
      <protection/>
    </xf>
    <xf numFmtId="49" fontId="19" fillId="10" borderId="10" xfId="99" applyNumberFormat="1" applyFont="1" applyFill="1" applyBorder="1" applyAlignment="1">
      <alignment vertical="center"/>
      <protection/>
    </xf>
    <xf numFmtId="3" fontId="19" fillId="36" borderId="10" xfId="99" applyNumberFormat="1" applyFont="1" applyFill="1" applyBorder="1" applyAlignment="1">
      <alignment horizontal="right" vertical="center"/>
      <protection/>
    </xf>
    <xf numFmtId="0" fontId="21" fillId="35" borderId="0" xfId="109" applyFont="1" applyFill="1" applyBorder="1" applyAlignment="1">
      <alignment vertical="center"/>
      <protection/>
    </xf>
    <xf numFmtId="0" fontId="8" fillId="0" borderId="0" xfId="109">
      <alignment/>
      <protection/>
    </xf>
    <xf numFmtId="0" fontId="22" fillId="34" borderId="10" xfId="109" applyFont="1" applyFill="1" applyBorder="1" applyAlignment="1">
      <alignment horizontal="center" vertical="center" wrapText="1"/>
      <protection/>
    </xf>
    <xf numFmtId="0" fontId="23" fillId="0" borderId="10" xfId="109" applyFont="1" applyBorder="1" applyAlignment="1">
      <alignment horizontal="center" vertical="center"/>
      <protection/>
    </xf>
    <xf numFmtId="0" fontId="24" fillId="0" borderId="10" xfId="109" applyFont="1" applyBorder="1" applyAlignment="1">
      <alignment horizontal="center" vertical="center"/>
      <protection/>
    </xf>
    <xf numFmtId="0" fontId="25" fillId="0" borderId="0" xfId="109" applyFont="1">
      <alignment/>
      <protection/>
    </xf>
    <xf numFmtId="0" fontId="11" fillId="10" borderId="10" xfId="109" applyFont="1" applyFill="1" applyBorder="1" applyAlignment="1">
      <alignment horizontal="center" vertical="center"/>
      <protection/>
    </xf>
    <xf numFmtId="3" fontId="11" fillId="10" borderId="10" xfId="109" applyNumberFormat="1" applyFont="1" applyFill="1" applyBorder="1" applyAlignment="1">
      <alignment horizontal="right" vertical="center"/>
      <protection/>
    </xf>
    <xf numFmtId="3" fontId="26" fillId="10" borderId="10" xfId="109" applyNumberFormat="1" applyFont="1" applyFill="1" applyBorder="1" applyAlignment="1">
      <alignment horizontal="center" vertical="center"/>
      <protection/>
    </xf>
    <xf numFmtId="0" fontId="9" fillId="33" borderId="10" xfId="109" applyFont="1" applyFill="1" applyBorder="1" applyAlignment="1">
      <alignment horizontal="center" vertical="center" wrapText="1"/>
      <protection/>
    </xf>
    <xf numFmtId="0" fontId="9" fillId="33" borderId="10" xfId="109" applyFont="1" applyFill="1" applyBorder="1" applyAlignment="1">
      <alignment vertical="center" wrapText="1"/>
      <protection/>
    </xf>
    <xf numFmtId="3" fontId="9" fillId="33" borderId="10" xfId="109" applyNumberFormat="1" applyFont="1" applyFill="1" applyBorder="1" applyAlignment="1">
      <alignment vertical="center" wrapText="1"/>
      <protection/>
    </xf>
    <xf numFmtId="0" fontId="22" fillId="33" borderId="10" xfId="109" applyFont="1" applyFill="1" applyBorder="1" applyAlignment="1">
      <alignment horizontal="left" vertical="center" wrapText="1"/>
      <protection/>
    </xf>
    <xf numFmtId="0" fontId="9" fillId="0" borderId="10" xfId="109" applyFont="1" applyFill="1" applyBorder="1" applyAlignment="1">
      <alignment horizontal="center" vertical="center" wrapText="1"/>
      <protection/>
    </xf>
    <xf numFmtId="0" fontId="9" fillId="0" borderId="10" xfId="109" applyFont="1" applyFill="1" applyBorder="1" applyAlignment="1">
      <alignment vertical="center" wrapText="1"/>
      <protection/>
    </xf>
    <xf numFmtId="3" fontId="9" fillId="0" borderId="10" xfId="109" applyNumberFormat="1" applyFont="1" applyFill="1" applyBorder="1" applyAlignment="1">
      <alignment vertical="center" wrapText="1"/>
      <protection/>
    </xf>
    <xf numFmtId="3" fontId="9" fillId="0" borderId="10" xfId="109" applyNumberFormat="1" applyFont="1" applyFill="1" applyBorder="1" applyAlignment="1">
      <alignment horizontal="right" vertical="center" wrapText="1"/>
      <protection/>
    </xf>
    <xf numFmtId="3" fontId="9" fillId="33" borderId="10" xfId="109" applyNumberFormat="1" applyFont="1" applyFill="1" applyBorder="1" applyAlignment="1">
      <alignment horizontal="right" vertical="center" wrapText="1"/>
      <protection/>
    </xf>
    <xf numFmtId="0" fontId="22" fillId="0" borderId="10" xfId="109" applyFont="1" applyFill="1" applyBorder="1" applyAlignment="1">
      <alignment horizontal="left" vertical="center" wrapText="1"/>
      <protection/>
    </xf>
    <xf numFmtId="0" fontId="27" fillId="33" borderId="10" xfId="109" applyFont="1" applyFill="1" applyBorder="1" applyAlignment="1">
      <alignment horizontal="center" vertical="center" wrapText="1"/>
      <protection/>
    </xf>
    <xf numFmtId="0" fontId="9" fillId="0" borderId="10" xfId="109" applyFont="1" applyBorder="1" applyAlignment="1">
      <alignment horizontal="center" vertical="center" wrapText="1"/>
      <protection/>
    </xf>
    <xf numFmtId="3" fontId="9" fillId="0" borderId="10" xfId="109" applyNumberFormat="1" applyFont="1" applyBorder="1" applyAlignment="1">
      <alignment vertical="center" wrapText="1"/>
      <protection/>
    </xf>
    <xf numFmtId="3" fontId="9" fillId="0" borderId="10" xfId="109" applyNumberFormat="1" applyFont="1" applyBorder="1" applyAlignment="1">
      <alignment horizontal="right" vertical="center" wrapText="1"/>
      <protection/>
    </xf>
    <xf numFmtId="0" fontId="9" fillId="3" borderId="10" xfId="109" applyFont="1" applyFill="1" applyBorder="1" applyAlignment="1">
      <alignment horizontal="center" vertical="center" wrapText="1"/>
      <protection/>
    </xf>
    <xf numFmtId="0" fontId="9" fillId="3" borderId="10" xfId="109" applyFont="1" applyFill="1" applyBorder="1" applyAlignment="1">
      <alignment vertical="center" wrapText="1"/>
      <protection/>
    </xf>
    <xf numFmtId="3" fontId="9" fillId="3" borderId="10" xfId="109" applyNumberFormat="1" applyFont="1" applyFill="1" applyBorder="1" applyAlignment="1">
      <alignment vertical="center" wrapText="1"/>
      <protection/>
    </xf>
    <xf numFmtId="0" fontId="11" fillId="2" borderId="10" xfId="109" applyFont="1" applyFill="1" applyBorder="1" applyAlignment="1">
      <alignment vertical="center" wrapText="1"/>
      <protection/>
    </xf>
    <xf numFmtId="3" fontId="11" fillId="2" borderId="10" xfId="109" applyNumberFormat="1" applyFont="1" applyFill="1" applyBorder="1" applyAlignment="1">
      <alignment vertical="center" wrapText="1"/>
      <protection/>
    </xf>
    <xf numFmtId="3" fontId="11" fillId="2" borderId="10" xfId="109" applyNumberFormat="1" applyFont="1" applyFill="1" applyBorder="1" applyAlignment="1">
      <alignment horizontal="right" vertical="center" wrapText="1"/>
      <protection/>
    </xf>
    <xf numFmtId="0" fontId="11" fillId="10" borderId="10" xfId="109" applyFont="1" applyFill="1" applyBorder="1" applyAlignment="1">
      <alignment horizontal="center" vertical="center" wrapText="1"/>
      <protection/>
    </xf>
    <xf numFmtId="0" fontId="11" fillId="10" borderId="10" xfId="109" applyFont="1" applyFill="1" applyBorder="1" applyAlignment="1">
      <alignment vertical="center" wrapText="1"/>
      <protection/>
    </xf>
    <xf numFmtId="3" fontId="11" fillId="10" borderId="10" xfId="109" applyNumberFormat="1" applyFont="1" applyFill="1" applyBorder="1" applyAlignment="1">
      <alignment vertical="center" wrapText="1"/>
      <protection/>
    </xf>
    <xf numFmtId="0" fontId="26" fillId="10" borderId="10" xfId="109" applyFont="1" applyFill="1" applyBorder="1" applyAlignment="1">
      <alignment vertical="center" wrapText="1"/>
      <protection/>
    </xf>
    <xf numFmtId="0" fontId="9" fillId="0" borderId="0" xfId="98" applyFont="1" applyAlignment="1">
      <alignment horizontal="justify"/>
      <protection/>
    </xf>
    <xf numFmtId="0" fontId="22" fillId="35" borderId="10" xfId="109" applyFont="1" applyFill="1" applyBorder="1" applyAlignment="1">
      <alignment vertical="center" wrapText="1"/>
      <protection/>
    </xf>
    <xf numFmtId="0" fontId="14" fillId="0" borderId="0" xfId="109" applyFont="1">
      <alignment/>
      <protection/>
    </xf>
    <xf numFmtId="0" fontId="27" fillId="10" borderId="10" xfId="109" applyFont="1" applyFill="1" applyBorder="1" applyAlignment="1">
      <alignment horizontal="center" vertical="center" wrapText="1"/>
      <protection/>
    </xf>
    <xf numFmtId="0" fontId="27" fillId="10" borderId="10" xfId="109" applyFont="1" applyFill="1" applyBorder="1" applyAlignment="1">
      <alignment vertical="center" wrapText="1"/>
      <protection/>
    </xf>
    <xf numFmtId="3" fontId="27" fillId="10" borderId="10" xfId="109" applyNumberFormat="1" applyFont="1" applyFill="1" applyBorder="1" applyAlignment="1">
      <alignment vertical="center" wrapText="1"/>
      <protection/>
    </xf>
    <xf numFmtId="0" fontId="28" fillId="10" borderId="10" xfId="109" applyFont="1" applyFill="1" applyBorder="1" applyAlignment="1">
      <alignment vertical="center" wrapText="1"/>
      <protection/>
    </xf>
    <xf numFmtId="0" fontId="22" fillId="33" borderId="10" xfId="109" applyFont="1" applyFill="1" applyBorder="1" applyAlignment="1">
      <alignment vertical="center" wrapText="1"/>
      <protection/>
    </xf>
    <xf numFmtId="0" fontId="8" fillId="0" borderId="0" xfId="109" applyFont="1">
      <alignment/>
      <protection/>
    </xf>
    <xf numFmtId="0" fontId="9" fillId="0" borderId="10" xfId="109" applyNumberFormat="1" applyFont="1" applyFill="1" applyBorder="1" applyAlignment="1">
      <alignment horizontal="left" vertical="center" wrapText="1"/>
      <protection/>
    </xf>
    <xf numFmtId="0" fontId="22" fillId="0" borderId="10" xfId="109" applyFont="1" applyFill="1" applyBorder="1" applyAlignment="1">
      <alignment vertical="center" wrapText="1"/>
      <protection/>
    </xf>
    <xf numFmtId="3" fontId="28" fillId="0" borderId="10" xfId="109" applyNumberFormat="1" applyFont="1" applyFill="1" applyBorder="1" applyAlignment="1">
      <alignment vertical="center" wrapText="1"/>
      <protection/>
    </xf>
    <xf numFmtId="0" fontId="26" fillId="35" borderId="10" xfId="109" applyFont="1" applyFill="1" applyBorder="1" applyAlignment="1">
      <alignment horizontal="center" vertical="center" wrapText="1"/>
      <protection/>
    </xf>
    <xf numFmtId="3" fontId="26" fillId="35" borderId="10" xfId="109" applyNumberFormat="1" applyFont="1" applyFill="1" applyBorder="1" applyAlignment="1">
      <alignment vertical="center" wrapText="1"/>
      <protection/>
    </xf>
    <xf numFmtId="0" fontId="9" fillId="0" borderId="10" xfId="109" applyFont="1" applyFill="1" applyBorder="1" applyAlignment="1">
      <alignment horizontal="center" vertical="center"/>
      <protection/>
    </xf>
    <xf numFmtId="0" fontId="23" fillId="35" borderId="10" xfId="109" applyFont="1" applyFill="1" applyBorder="1" applyAlignment="1">
      <alignment horizontal="center" vertical="center" wrapText="1"/>
      <protection/>
    </xf>
    <xf numFmtId="0" fontId="9" fillId="0" borderId="13" xfId="145" applyFont="1" applyBorder="1" applyAlignment="1">
      <alignment vertical="center" wrapText="1"/>
      <protection/>
    </xf>
    <xf numFmtId="3" fontId="8" fillId="0" borderId="10" xfId="109" applyNumberFormat="1" applyFont="1" applyBorder="1" applyAlignment="1">
      <alignment vertical="center"/>
      <protection/>
    </xf>
    <xf numFmtId="3" fontId="23" fillId="33" borderId="10" xfId="109" applyNumberFormat="1" applyFont="1" applyFill="1" applyBorder="1" applyAlignment="1">
      <alignment vertical="center" wrapText="1"/>
      <protection/>
    </xf>
    <xf numFmtId="0" fontId="9" fillId="0" borderId="10" xfId="99" applyFont="1" applyFill="1" applyBorder="1" applyAlignment="1">
      <alignment horizontal="left" vertical="center" wrapText="1"/>
      <protection/>
    </xf>
    <xf numFmtId="3" fontId="8" fillId="0" borderId="10" xfId="109" applyNumberFormat="1" applyFont="1" applyFill="1" applyBorder="1" applyAlignment="1">
      <alignment vertical="center"/>
      <protection/>
    </xf>
    <xf numFmtId="3" fontId="23" fillId="0" borderId="10" xfId="109" applyNumberFormat="1" applyFont="1" applyFill="1" applyBorder="1" applyAlignment="1">
      <alignment vertical="center" wrapText="1"/>
      <protection/>
    </xf>
    <xf numFmtId="3" fontId="19" fillId="36" borderId="10" xfId="109" applyNumberFormat="1" applyFont="1" applyFill="1" applyBorder="1" applyAlignment="1">
      <alignment vertical="center"/>
      <protection/>
    </xf>
    <xf numFmtId="0" fontId="8" fillId="0" borderId="10" xfId="109" applyBorder="1">
      <alignment/>
      <protection/>
    </xf>
    <xf numFmtId="3" fontId="30" fillId="37" borderId="10" xfId="109" applyNumberFormat="1" applyFont="1" applyFill="1" applyBorder="1" applyAlignment="1">
      <alignment vertical="center"/>
      <protection/>
    </xf>
    <xf numFmtId="0" fontId="30" fillId="37" borderId="10" xfId="109" applyFont="1" applyFill="1" applyBorder="1" applyAlignment="1">
      <alignment vertical="center"/>
      <protection/>
    </xf>
    <xf numFmtId="0" fontId="8" fillId="0" borderId="0" xfId="109" applyFill="1">
      <alignment/>
      <protection/>
    </xf>
    <xf numFmtId="0" fontId="13" fillId="0" borderId="10" xfId="109" applyFont="1" applyFill="1" applyBorder="1" applyAlignment="1">
      <alignment horizontal="center" vertical="center" wrapText="1"/>
      <protection/>
    </xf>
    <xf numFmtId="0" fontId="27" fillId="2" borderId="10" xfId="109" applyFont="1" applyFill="1" applyBorder="1" applyAlignment="1">
      <alignment vertical="center" wrapText="1"/>
      <protection/>
    </xf>
    <xf numFmtId="3" fontId="27" fillId="2" borderId="10" xfId="109" applyNumberFormat="1" applyFont="1" applyFill="1" applyBorder="1" applyAlignment="1">
      <alignment vertical="center" wrapText="1"/>
      <protection/>
    </xf>
    <xf numFmtId="3" fontId="27" fillId="2" borderId="10" xfId="109" applyNumberFormat="1" applyFont="1" applyFill="1" applyBorder="1" applyAlignment="1">
      <alignment horizontal="right" vertical="center" wrapText="1"/>
      <protection/>
    </xf>
    <xf numFmtId="0" fontId="31" fillId="0" borderId="10" xfId="109" applyFont="1" applyFill="1" applyBorder="1" applyAlignment="1">
      <alignment horizontal="left" vertical="center" wrapText="1"/>
      <protection/>
    </xf>
    <xf numFmtId="0" fontId="32" fillId="0" borderId="0" xfId="109" applyFont="1">
      <alignment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3" fontId="75" fillId="0" borderId="14" xfId="0" applyNumberFormat="1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77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3" fontId="19" fillId="10" borderId="14" xfId="99" applyNumberFormat="1" applyFont="1" applyFill="1" applyBorder="1" applyAlignment="1">
      <alignment horizontal="right" vertical="center"/>
      <protection/>
    </xf>
    <xf numFmtId="3" fontId="19" fillId="10" borderId="15" xfId="99" applyNumberFormat="1" applyFont="1" applyFill="1" applyBorder="1" applyAlignment="1">
      <alignment horizontal="right" vertical="center"/>
      <protection/>
    </xf>
    <xf numFmtId="3" fontId="20" fillId="0" borderId="14" xfId="99" applyNumberFormat="1" applyFont="1" applyBorder="1" applyAlignment="1">
      <alignment horizontal="right" vertical="center"/>
      <protection/>
    </xf>
    <xf numFmtId="3" fontId="20" fillId="0" borderId="15" xfId="99" applyNumberFormat="1" applyFont="1" applyBorder="1" applyAlignment="1">
      <alignment horizontal="right" vertical="center"/>
      <protection/>
    </xf>
    <xf numFmtId="0" fontId="19" fillId="36" borderId="14" xfId="99" applyFont="1" applyFill="1" applyBorder="1" applyAlignment="1">
      <alignment horizontal="center" vertical="center"/>
      <protection/>
    </xf>
    <xf numFmtId="0" fontId="19" fillId="36" borderId="16" xfId="99" applyFont="1" applyFill="1" applyBorder="1" applyAlignment="1">
      <alignment horizontal="center" vertical="center"/>
      <protection/>
    </xf>
    <xf numFmtId="3" fontId="19" fillId="36" borderId="14" xfId="99" applyNumberFormat="1" applyFont="1" applyFill="1" applyBorder="1" applyAlignment="1">
      <alignment horizontal="right" vertical="center"/>
      <protection/>
    </xf>
    <xf numFmtId="3" fontId="19" fillId="36" borderId="15" xfId="99" applyNumberFormat="1" applyFont="1" applyFill="1" applyBorder="1" applyAlignment="1">
      <alignment horizontal="right" vertical="center"/>
      <protection/>
    </xf>
    <xf numFmtId="0" fontId="11" fillId="34" borderId="13" xfId="99" applyFont="1" applyFill="1" applyBorder="1" applyAlignment="1">
      <alignment horizontal="center" vertical="center" wrapText="1"/>
      <protection/>
    </xf>
    <xf numFmtId="0" fontId="11" fillId="34" borderId="12" xfId="99" applyFont="1" applyFill="1" applyBorder="1" applyAlignment="1">
      <alignment horizontal="center" vertical="center" wrapText="1"/>
      <protection/>
    </xf>
    <xf numFmtId="0" fontId="17" fillId="34" borderId="17" xfId="99" applyFont="1" applyFill="1" applyBorder="1" applyAlignment="1">
      <alignment horizontal="center" vertical="center" wrapText="1"/>
      <protection/>
    </xf>
    <xf numFmtId="0" fontId="17" fillId="34" borderId="11" xfId="99" applyFont="1" applyFill="1" applyBorder="1" applyAlignment="1">
      <alignment horizontal="center" vertical="center" wrapText="1"/>
      <protection/>
    </xf>
    <xf numFmtId="0" fontId="17" fillId="34" borderId="18" xfId="99" applyFont="1" applyFill="1" applyBorder="1" applyAlignment="1">
      <alignment horizontal="center" vertical="center" wrapText="1"/>
      <protection/>
    </xf>
    <xf numFmtId="0" fontId="17" fillId="34" borderId="19" xfId="99" applyFont="1" applyFill="1" applyBorder="1" applyAlignment="1">
      <alignment horizontal="center" vertical="center" wrapText="1"/>
      <protection/>
    </xf>
    <xf numFmtId="0" fontId="18" fillId="0" borderId="14" xfId="99" applyFont="1" applyBorder="1" applyAlignment="1">
      <alignment horizontal="center" vertical="center"/>
      <protection/>
    </xf>
    <xf numFmtId="0" fontId="18" fillId="0" borderId="15" xfId="99" applyFont="1" applyBorder="1" applyAlignment="1">
      <alignment horizontal="center" vertical="center"/>
      <protection/>
    </xf>
    <xf numFmtId="0" fontId="14" fillId="4" borderId="14" xfId="99" applyFont="1" applyFill="1" applyBorder="1" applyAlignment="1">
      <alignment horizontal="center" vertical="center" wrapText="1"/>
      <protection/>
    </xf>
    <xf numFmtId="0" fontId="14" fillId="4" borderId="16" xfId="99" applyFont="1" applyFill="1" applyBorder="1" applyAlignment="1">
      <alignment horizontal="center" vertical="center" wrapText="1"/>
      <protection/>
    </xf>
    <xf numFmtId="0" fontId="14" fillId="4" borderId="15" xfId="99" applyFont="1" applyFill="1" applyBorder="1" applyAlignment="1">
      <alignment horizontal="center" vertical="center" wrapText="1"/>
      <protection/>
    </xf>
    <xf numFmtId="0" fontId="14" fillId="34" borderId="10" xfId="99" applyFont="1" applyFill="1" applyBorder="1" applyAlignment="1">
      <alignment horizontal="center" vertical="center"/>
      <protection/>
    </xf>
    <xf numFmtId="0" fontId="14" fillId="34" borderId="10" xfId="99" applyFont="1" applyFill="1" applyBorder="1" applyAlignment="1">
      <alignment horizontal="center" vertical="center" wrapText="1"/>
      <protection/>
    </xf>
    <xf numFmtId="0" fontId="11" fillId="34" borderId="10" xfId="99" applyFont="1" applyFill="1" applyBorder="1" applyAlignment="1">
      <alignment horizontal="center" vertical="center" wrapText="1"/>
      <protection/>
    </xf>
    <xf numFmtId="0" fontId="11" fillId="34" borderId="14" xfId="99" applyFont="1" applyFill="1" applyBorder="1" applyAlignment="1">
      <alignment horizontal="center" vertical="center" wrapText="1"/>
      <protection/>
    </xf>
    <xf numFmtId="0" fontId="11" fillId="34" borderId="15" xfId="99" applyFont="1" applyFill="1" applyBorder="1" applyAlignment="1">
      <alignment horizontal="center" vertical="center" wrapText="1"/>
      <protection/>
    </xf>
    <xf numFmtId="0" fontId="22" fillId="34" borderId="10" xfId="109" applyFont="1" applyFill="1" applyBorder="1" applyAlignment="1">
      <alignment horizontal="center" vertical="center" wrapText="1"/>
      <protection/>
    </xf>
    <xf numFmtId="0" fontId="21" fillId="0" borderId="10" xfId="109" applyFont="1" applyBorder="1" applyAlignment="1">
      <alignment horizontal="center" vertical="center"/>
      <protection/>
    </xf>
    <xf numFmtId="0" fontId="28" fillId="0" borderId="10" xfId="109" applyFont="1" applyFill="1" applyBorder="1" applyAlignment="1">
      <alignment horizontal="right" vertical="center" wrapText="1"/>
      <protection/>
    </xf>
    <xf numFmtId="0" fontId="29" fillId="0" borderId="10" xfId="109" applyFont="1" applyBorder="1" applyAlignment="1">
      <alignment horizontal="center" vertical="center"/>
      <protection/>
    </xf>
    <xf numFmtId="0" fontId="26" fillId="0" borderId="10" xfId="109" applyFont="1" applyBorder="1" applyAlignment="1">
      <alignment horizontal="center" vertical="center"/>
      <protection/>
    </xf>
    <xf numFmtId="0" fontId="21" fillId="4" borderId="14" xfId="109" applyFont="1" applyFill="1" applyBorder="1" applyAlignment="1">
      <alignment horizontal="center" vertical="center"/>
      <protection/>
    </xf>
    <xf numFmtId="0" fontId="21" fillId="4" borderId="16" xfId="109" applyFont="1" applyFill="1" applyBorder="1" applyAlignment="1">
      <alignment horizontal="center" vertical="center"/>
      <protection/>
    </xf>
    <xf numFmtId="0" fontId="21" fillId="4" borderId="15" xfId="109" applyFont="1" applyFill="1" applyBorder="1" applyAlignment="1">
      <alignment horizontal="center" vertical="center"/>
      <protection/>
    </xf>
    <xf numFmtId="0" fontId="21" fillId="35" borderId="0" xfId="109" applyFont="1" applyFill="1" applyBorder="1" applyAlignment="1">
      <alignment horizontal="center" vertical="center"/>
      <protection/>
    </xf>
    <xf numFmtId="0" fontId="22" fillId="34" borderId="10" xfId="109" applyFont="1" applyFill="1" applyBorder="1" applyAlignment="1">
      <alignment horizontal="center" vertical="center"/>
      <protection/>
    </xf>
    <xf numFmtId="0" fontId="30" fillId="37" borderId="10" xfId="109" applyFont="1" applyFill="1" applyBorder="1" applyAlignment="1">
      <alignment horizontal="right" vertical="center"/>
      <protection/>
    </xf>
    <xf numFmtId="3" fontId="30" fillId="3" borderId="14" xfId="109" applyNumberFormat="1" applyFont="1" applyFill="1" applyBorder="1" applyAlignment="1">
      <alignment horizontal="center" vertical="center"/>
      <protection/>
    </xf>
    <xf numFmtId="0" fontId="30" fillId="3" borderId="15" xfId="109" applyFont="1" applyFill="1" applyBorder="1" applyAlignment="1">
      <alignment horizontal="center" vertical="center"/>
      <protection/>
    </xf>
    <xf numFmtId="0" fontId="15" fillId="36" borderId="10" xfId="109" applyFont="1" applyFill="1" applyBorder="1" applyAlignment="1">
      <alignment horizontal="center" vertical="center"/>
      <protection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workbookViewId="0" topLeftCell="A1">
      <selection activeCell="A6" sqref="A6:IV9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7.57421875" style="23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46" t="s">
        <v>26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>
      <c r="A3" s="2"/>
      <c r="B3" s="2"/>
      <c r="C3" s="20"/>
      <c r="D3" s="2"/>
      <c r="E3" s="2"/>
      <c r="F3" s="2"/>
      <c r="G3" s="2"/>
      <c r="H3" s="2"/>
      <c r="I3" s="2"/>
      <c r="J3" s="3" t="s">
        <v>0</v>
      </c>
    </row>
    <row r="4" spans="1:10" ht="15">
      <c r="A4" s="147" t="s">
        <v>1</v>
      </c>
      <c r="B4" s="147" t="s">
        <v>2</v>
      </c>
      <c r="C4" s="147" t="s">
        <v>3</v>
      </c>
      <c r="D4" s="147" t="s">
        <v>4</v>
      </c>
      <c r="E4" s="148" t="s">
        <v>5</v>
      </c>
      <c r="F4" s="148"/>
      <c r="G4" s="148" t="s">
        <v>6</v>
      </c>
      <c r="H4" s="148"/>
      <c r="I4" s="148" t="s">
        <v>7</v>
      </c>
      <c r="J4" s="148"/>
    </row>
    <row r="5" spans="1:10" ht="21" customHeight="1">
      <c r="A5" s="147"/>
      <c r="B5" s="147"/>
      <c r="C5" s="147"/>
      <c r="D5" s="147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</row>
    <row r="6" spans="1:10" ht="22.5" customHeight="1">
      <c r="A6" s="56" t="s">
        <v>38</v>
      </c>
      <c r="B6" s="56"/>
      <c r="C6" s="56"/>
      <c r="D6" s="55" t="s">
        <v>28</v>
      </c>
      <c r="E6" s="57">
        <f aca="true" t="shared" si="0" ref="E6:J6">E7+E10+E15</f>
        <v>0</v>
      </c>
      <c r="F6" s="57">
        <f t="shared" si="0"/>
        <v>0</v>
      </c>
      <c r="G6" s="57">
        <f t="shared" si="0"/>
        <v>7711</v>
      </c>
      <c r="H6" s="57">
        <f t="shared" si="0"/>
        <v>7711</v>
      </c>
      <c r="I6" s="57">
        <f t="shared" si="0"/>
        <v>811</v>
      </c>
      <c r="J6" s="57">
        <f t="shared" si="0"/>
        <v>811</v>
      </c>
    </row>
    <row r="7" spans="1:10" s="50" customFormat="1" ht="21.75" customHeight="1">
      <c r="A7" s="53"/>
      <c r="B7" s="54" t="s">
        <v>82</v>
      </c>
      <c r="C7" s="54"/>
      <c r="D7" s="49" t="s">
        <v>83</v>
      </c>
      <c r="E7" s="58">
        <f aca="true" t="shared" si="1" ref="E7:J7">SUM(E8:E9)</f>
        <v>0</v>
      </c>
      <c r="F7" s="58">
        <f t="shared" si="1"/>
        <v>0</v>
      </c>
      <c r="G7" s="58">
        <f t="shared" si="1"/>
        <v>1900</v>
      </c>
      <c r="H7" s="58">
        <f t="shared" si="1"/>
        <v>1900</v>
      </c>
      <c r="I7" s="58">
        <f t="shared" si="1"/>
        <v>0</v>
      </c>
      <c r="J7" s="58">
        <f t="shared" si="1"/>
        <v>0</v>
      </c>
    </row>
    <row r="8" spans="1:10" ht="18.75" customHeight="1">
      <c r="A8" s="47"/>
      <c r="B8" s="48"/>
      <c r="C8" s="48" t="s">
        <v>84</v>
      </c>
      <c r="D8" s="44" t="s">
        <v>85</v>
      </c>
      <c r="E8" s="59">
        <v>0</v>
      </c>
      <c r="F8" s="59">
        <v>0</v>
      </c>
      <c r="G8" s="59">
        <v>0</v>
      </c>
      <c r="H8" s="59">
        <v>1900</v>
      </c>
      <c r="I8" s="59">
        <v>0</v>
      </c>
      <c r="J8" s="59">
        <v>0</v>
      </c>
    </row>
    <row r="9" spans="1:10" ht="18.75" customHeight="1">
      <c r="A9" s="47"/>
      <c r="B9" s="48"/>
      <c r="C9" s="48" t="s">
        <v>86</v>
      </c>
      <c r="D9" s="44" t="s">
        <v>87</v>
      </c>
      <c r="E9" s="59">
        <v>0</v>
      </c>
      <c r="F9" s="59">
        <v>0</v>
      </c>
      <c r="G9" s="59">
        <v>1900</v>
      </c>
      <c r="H9" s="59">
        <v>0</v>
      </c>
      <c r="I9" s="59">
        <v>0</v>
      </c>
      <c r="J9" s="59">
        <v>0</v>
      </c>
    </row>
    <row r="10" spans="1:10" s="50" customFormat="1" ht="21.75" customHeight="1">
      <c r="A10" s="53"/>
      <c r="B10" s="54" t="s">
        <v>40</v>
      </c>
      <c r="C10" s="54"/>
      <c r="D10" s="49" t="s">
        <v>50</v>
      </c>
      <c r="E10" s="58">
        <f aca="true" t="shared" si="2" ref="E10:J10">SUM(E11:E14)</f>
        <v>0</v>
      </c>
      <c r="F10" s="58">
        <f t="shared" si="2"/>
        <v>0</v>
      </c>
      <c r="G10" s="58">
        <f t="shared" si="2"/>
        <v>811</v>
      </c>
      <c r="H10" s="58">
        <f t="shared" si="2"/>
        <v>811</v>
      </c>
      <c r="I10" s="58">
        <f t="shared" si="2"/>
        <v>811</v>
      </c>
      <c r="J10" s="58">
        <f t="shared" si="2"/>
        <v>811</v>
      </c>
    </row>
    <row r="11" spans="1:10" ht="18.75" customHeight="1">
      <c r="A11" s="47"/>
      <c r="B11" s="48"/>
      <c r="C11" s="48" t="s">
        <v>54</v>
      </c>
      <c r="D11" s="44" t="s">
        <v>58</v>
      </c>
      <c r="E11" s="59">
        <v>0</v>
      </c>
      <c r="F11" s="59">
        <v>0</v>
      </c>
      <c r="G11" s="59">
        <v>0</v>
      </c>
      <c r="H11" s="59">
        <v>760</v>
      </c>
      <c r="I11" s="59">
        <v>0</v>
      </c>
      <c r="J11" s="59">
        <v>760</v>
      </c>
    </row>
    <row r="12" spans="1:10" ht="18.75" customHeight="1">
      <c r="A12" s="47"/>
      <c r="B12" s="48"/>
      <c r="C12" s="48" t="s">
        <v>55</v>
      </c>
      <c r="D12" s="44" t="s">
        <v>59</v>
      </c>
      <c r="E12" s="59">
        <v>0</v>
      </c>
      <c r="F12" s="59">
        <v>0</v>
      </c>
      <c r="G12" s="59">
        <v>0</v>
      </c>
      <c r="H12" s="59">
        <v>47</v>
      </c>
      <c r="I12" s="59">
        <v>0</v>
      </c>
      <c r="J12" s="59">
        <v>47</v>
      </c>
    </row>
    <row r="13" spans="1:10" ht="18.75" customHeight="1">
      <c r="A13" s="47"/>
      <c r="B13" s="48"/>
      <c r="C13" s="48" t="s">
        <v>56</v>
      </c>
      <c r="D13" s="44" t="s">
        <v>60</v>
      </c>
      <c r="E13" s="59">
        <v>0</v>
      </c>
      <c r="F13" s="59">
        <v>0</v>
      </c>
      <c r="G13" s="59">
        <v>0</v>
      </c>
      <c r="H13" s="59">
        <v>4</v>
      </c>
      <c r="I13" s="59">
        <v>0</v>
      </c>
      <c r="J13" s="59">
        <v>4</v>
      </c>
    </row>
    <row r="14" spans="1:10" ht="18.75" customHeight="1">
      <c r="A14" s="47"/>
      <c r="B14" s="48"/>
      <c r="C14" s="48" t="s">
        <v>57</v>
      </c>
      <c r="D14" s="44" t="s">
        <v>61</v>
      </c>
      <c r="E14" s="59">
        <v>0</v>
      </c>
      <c r="F14" s="59">
        <v>0</v>
      </c>
      <c r="G14" s="59">
        <v>811</v>
      </c>
      <c r="H14" s="59">
        <v>0</v>
      </c>
      <c r="I14" s="59">
        <v>811</v>
      </c>
      <c r="J14" s="59">
        <v>0</v>
      </c>
    </row>
    <row r="15" spans="1:10" s="50" customFormat="1" ht="21.75" customHeight="1">
      <c r="A15" s="53"/>
      <c r="B15" s="54" t="s">
        <v>65</v>
      </c>
      <c r="C15" s="54"/>
      <c r="D15" s="49" t="s">
        <v>66</v>
      </c>
      <c r="E15" s="58">
        <f aca="true" t="shared" si="3" ref="E15:J15">SUM(E16:E17)</f>
        <v>0</v>
      </c>
      <c r="F15" s="58">
        <f t="shared" si="3"/>
        <v>0</v>
      </c>
      <c r="G15" s="58">
        <f t="shared" si="3"/>
        <v>5000</v>
      </c>
      <c r="H15" s="58">
        <f t="shared" si="3"/>
        <v>5000</v>
      </c>
      <c r="I15" s="58">
        <f t="shared" si="3"/>
        <v>0</v>
      </c>
      <c r="J15" s="58">
        <f t="shared" si="3"/>
        <v>0</v>
      </c>
    </row>
    <row r="16" spans="1:10" ht="18.75" customHeight="1">
      <c r="A16" s="47"/>
      <c r="B16" s="48"/>
      <c r="C16" s="48" t="s">
        <v>57</v>
      </c>
      <c r="D16" s="44" t="s">
        <v>61</v>
      </c>
      <c r="E16" s="59">
        <v>0</v>
      </c>
      <c r="F16" s="59">
        <v>0</v>
      </c>
      <c r="G16" s="59">
        <v>5000</v>
      </c>
      <c r="H16" s="59">
        <v>0</v>
      </c>
      <c r="I16" s="59">
        <v>0</v>
      </c>
      <c r="J16" s="59">
        <v>0</v>
      </c>
    </row>
    <row r="17" spans="1:10" ht="18.75" customHeight="1">
      <c r="A17" s="47"/>
      <c r="B17" s="48"/>
      <c r="C17" s="48" t="s">
        <v>67</v>
      </c>
      <c r="D17" s="46" t="s">
        <v>64</v>
      </c>
      <c r="E17" s="59">
        <v>0</v>
      </c>
      <c r="F17" s="59">
        <v>0</v>
      </c>
      <c r="G17" s="59">
        <v>0</v>
      </c>
      <c r="H17" s="59">
        <v>5000</v>
      </c>
      <c r="I17" s="59">
        <v>0</v>
      </c>
      <c r="J17" s="59">
        <v>0</v>
      </c>
    </row>
    <row r="18" spans="1:10" ht="22.5" customHeight="1">
      <c r="A18" s="56" t="s">
        <v>51</v>
      </c>
      <c r="B18" s="56"/>
      <c r="C18" s="56"/>
      <c r="D18" s="55" t="s">
        <v>27</v>
      </c>
      <c r="E18" s="57">
        <f aca="true" t="shared" si="4" ref="E18:J18">E19</f>
        <v>0</v>
      </c>
      <c r="F18" s="57">
        <f t="shared" si="4"/>
        <v>0</v>
      </c>
      <c r="G18" s="57">
        <f t="shared" si="4"/>
        <v>6000</v>
      </c>
      <c r="H18" s="57">
        <f t="shared" si="4"/>
        <v>6000</v>
      </c>
      <c r="I18" s="57">
        <f t="shared" si="4"/>
        <v>0</v>
      </c>
      <c r="J18" s="57">
        <f t="shared" si="4"/>
        <v>0</v>
      </c>
    </row>
    <row r="19" spans="1:10" s="50" customFormat="1" ht="21" customHeight="1">
      <c r="A19" s="53"/>
      <c r="B19" s="54" t="s">
        <v>62</v>
      </c>
      <c r="C19" s="51"/>
      <c r="D19" s="52" t="s">
        <v>25</v>
      </c>
      <c r="E19" s="58">
        <f aca="true" t="shared" si="5" ref="E19:J19">SUM(E20:E22)</f>
        <v>0</v>
      </c>
      <c r="F19" s="58">
        <f t="shared" si="5"/>
        <v>0</v>
      </c>
      <c r="G19" s="58">
        <f t="shared" si="5"/>
        <v>6000</v>
      </c>
      <c r="H19" s="58">
        <f t="shared" si="5"/>
        <v>6000</v>
      </c>
      <c r="I19" s="58">
        <f t="shared" si="5"/>
        <v>0</v>
      </c>
      <c r="J19" s="58">
        <f t="shared" si="5"/>
        <v>0</v>
      </c>
    </row>
    <row r="20" spans="1:10" ht="18.75" customHeight="1">
      <c r="A20" s="47"/>
      <c r="B20" s="48"/>
      <c r="C20" s="45">
        <v>4170</v>
      </c>
      <c r="D20" s="46" t="s">
        <v>63</v>
      </c>
      <c r="E20" s="59">
        <v>0</v>
      </c>
      <c r="F20" s="59">
        <v>0</v>
      </c>
      <c r="G20" s="59">
        <v>1000</v>
      </c>
      <c r="H20" s="59">
        <v>0</v>
      </c>
      <c r="I20" s="59">
        <v>0</v>
      </c>
      <c r="J20" s="59">
        <v>0</v>
      </c>
    </row>
    <row r="21" spans="1:10" ht="18.75" customHeight="1">
      <c r="A21" s="47"/>
      <c r="B21" s="48"/>
      <c r="C21" s="45">
        <v>4210</v>
      </c>
      <c r="D21" s="44" t="s">
        <v>61</v>
      </c>
      <c r="E21" s="59">
        <v>0</v>
      </c>
      <c r="F21" s="59">
        <v>0</v>
      </c>
      <c r="G21" s="59">
        <v>5000</v>
      </c>
      <c r="H21" s="59">
        <v>0</v>
      </c>
      <c r="I21" s="59">
        <v>0</v>
      </c>
      <c r="J21" s="59">
        <v>0</v>
      </c>
    </row>
    <row r="22" spans="1:10" ht="18.75" customHeight="1">
      <c r="A22" s="47"/>
      <c r="B22" s="48"/>
      <c r="C22" s="45">
        <v>4300</v>
      </c>
      <c r="D22" s="46" t="s">
        <v>64</v>
      </c>
      <c r="E22" s="59">
        <v>0</v>
      </c>
      <c r="F22" s="59">
        <v>0</v>
      </c>
      <c r="G22" s="59">
        <v>0</v>
      </c>
      <c r="H22" s="59">
        <v>6000</v>
      </c>
      <c r="I22" s="59">
        <v>0</v>
      </c>
      <c r="J22" s="59">
        <v>0</v>
      </c>
    </row>
    <row r="23" spans="1:10" ht="18.75" customHeight="1">
      <c r="A23" s="151" t="s">
        <v>10</v>
      </c>
      <c r="B23" s="152"/>
      <c r="C23" s="152"/>
      <c r="D23" s="153"/>
      <c r="E23" s="34">
        <f aca="true" t="shared" si="6" ref="E23:J23">E6+E18</f>
        <v>0</v>
      </c>
      <c r="F23" s="34">
        <f t="shared" si="6"/>
        <v>0</v>
      </c>
      <c r="G23" s="34">
        <f t="shared" si="6"/>
        <v>13711</v>
      </c>
      <c r="H23" s="34">
        <f t="shared" si="6"/>
        <v>13711</v>
      </c>
      <c r="I23" s="34">
        <f t="shared" si="6"/>
        <v>811</v>
      </c>
      <c r="J23" s="34">
        <f t="shared" si="6"/>
        <v>811</v>
      </c>
    </row>
    <row r="24" spans="1:10" ht="15.75" customHeight="1">
      <c r="A24" s="154" t="s">
        <v>12</v>
      </c>
      <c r="B24" s="155"/>
      <c r="C24" s="155"/>
      <c r="D24" s="155"/>
      <c r="E24" s="156">
        <f>F23-E23</f>
        <v>0</v>
      </c>
      <c r="F24" s="157"/>
      <c r="G24" s="156">
        <f>H23-G23</f>
        <v>0</v>
      </c>
      <c r="H24" s="157"/>
      <c r="I24" s="156">
        <f>J23-I23</f>
        <v>0</v>
      </c>
      <c r="J24" s="157"/>
    </row>
    <row r="25" spans="1:10" ht="12.75" customHeight="1">
      <c r="A25" s="1"/>
      <c r="B25" s="1"/>
      <c r="C25" s="21"/>
      <c r="D25" s="1"/>
      <c r="E25" s="17"/>
      <c r="F25" s="17"/>
      <c r="G25" s="17"/>
      <c r="H25" s="17"/>
      <c r="I25" s="17"/>
      <c r="J25" s="17"/>
    </row>
    <row r="26" spans="1:10" ht="15" customHeight="1">
      <c r="A26" s="5"/>
      <c r="B26" s="6"/>
      <c r="C26" s="22"/>
      <c r="D26" s="7" t="s">
        <v>68</v>
      </c>
      <c r="E26" s="18"/>
      <c r="F26" s="18"/>
      <c r="G26" s="18"/>
      <c r="H26" s="18"/>
      <c r="I26" s="18"/>
      <c r="J26" s="18"/>
    </row>
    <row r="27" spans="1:10" s="36" customFormat="1" ht="15" customHeight="1">
      <c r="A27" s="35"/>
      <c r="B27" s="31"/>
      <c r="C27" s="29"/>
      <c r="D27" s="60" t="s">
        <v>54</v>
      </c>
      <c r="E27" s="40">
        <f aca="true" t="shared" si="7" ref="E27:J27">E11</f>
        <v>0</v>
      </c>
      <c r="F27" s="40">
        <f t="shared" si="7"/>
        <v>0</v>
      </c>
      <c r="G27" s="40">
        <f t="shared" si="7"/>
        <v>0</v>
      </c>
      <c r="H27" s="40">
        <f t="shared" si="7"/>
        <v>760</v>
      </c>
      <c r="I27" s="40">
        <f t="shared" si="7"/>
        <v>0</v>
      </c>
      <c r="J27" s="40">
        <f t="shared" si="7"/>
        <v>760</v>
      </c>
    </row>
    <row r="28" spans="1:10" s="36" customFormat="1" ht="15" customHeight="1">
      <c r="A28" s="35"/>
      <c r="B28" s="31"/>
      <c r="C28" s="29"/>
      <c r="D28" s="60" t="s">
        <v>84</v>
      </c>
      <c r="E28" s="40">
        <f aca="true" t="shared" si="8" ref="E28:J28">E8</f>
        <v>0</v>
      </c>
      <c r="F28" s="40">
        <f t="shared" si="8"/>
        <v>0</v>
      </c>
      <c r="G28" s="40">
        <f t="shared" si="8"/>
        <v>0</v>
      </c>
      <c r="H28" s="40">
        <f t="shared" si="8"/>
        <v>1900</v>
      </c>
      <c r="I28" s="40">
        <f t="shared" si="8"/>
        <v>0</v>
      </c>
      <c r="J28" s="40">
        <f t="shared" si="8"/>
        <v>0</v>
      </c>
    </row>
    <row r="29" spans="1:10" s="36" customFormat="1" ht="15" customHeight="1">
      <c r="A29" s="35"/>
      <c r="B29" s="31"/>
      <c r="C29" s="29"/>
      <c r="D29" s="60" t="s">
        <v>55</v>
      </c>
      <c r="E29" s="40">
        <f aca="true" t="shared" si="9" ref="E29:J30">E12</f>
        <v>0</v>
      </c>
      <c r="F29" s="40">
        <f t="shared" si="9"/>
        <v>0</v>
      </c>
      <c r="G29" s="40">
        <f t="shared" si="9"/>
        <v>0</v>
      </c>
      <c r="H29" s="40">
        <f t="shared" si="9"/>
        <v>47</v>
      </c>
      <c r="I29" s="40">
        <f t="shared" si="9"/>
        <v>0</v>
      </c>
      <c r="J29" s="40">
        <f t="shared" si="9"/>
        <v>47</v>
      </c>
    </row>
    <row r="30" spans="1:10" s="36" customFormat="1" ht="15" customHeight="1">
      <c r="A30" s="35"/>
      <c r="B30" s="31"/>
      <c r="C30" s="29"/>
      <c r="D30" s="39">
        <v>4120</v>
      </c>
      <c r="E30" s="40">
        <f t="shared" si="9"/>
        <v>0</v>
      </c>
      <c r="F30" s="40">
        <f t="shared" si="9"/>
        <v>0</v>
      </c>
      <c r="G30" s="40">
        <f t="shared" si="9"/>
        <v>0</v>
      </c>
      <c r="H30" s="40">
        <f t="shared" si="9"/>
        <v>4</v>
      </c>
      <c r="I30" s="40">
        <f t="shared" si="9"/>
        <v>0</v>
      </c>
      <c r="J30" s="40">
        <f t="shared" si="9"/>
        <v>4</v>
      </c>
    </row>
    <row r="31" spans="1:10" s="36" customFormat="1" ht="13.5" customHeight="1">
      <c r="A31" s="35"/>
      <c r="B31" s="31"/>
      <c r="C31" s="29"/>
      <c r="D31" s="39">
        <v>4170</v>
      </c>
      <c r="E31" s="40">
        <f aca="true" t="shared" si="10" ref="E31:J31">E20</f>
        <v>0</v>
      </c>
      <c r="F31" s="40">
        <f t="shared" si="10"/>
        <v>0</v>
      </c>
      <c r="G31" s="40">
        <f t="shared" si="10"/>
        <v>1000</v>
      </c>
      <c r="H31" s="40">
        <f t="shared" si="10"/>
        <v>0</v>
      </c>
      <c r="I31" s="40">
        <f t="shared" si="10"/>
        <v>0</v>
      </c>
      <c r="J31" s="40">
        <f t="shared" si="10"/>
        <v>0</v>
      </c>
    </row>
    <row r="32" spans="1:10" s="33" customFormat="1" ht="13.5" customHeight="1">
      <c r="A32" s="35"/>
      <c r="B32" s="31"/>
      <c r="C32" s="29"/>
      <c r="D32" s="39">
        <v>4210</v>
      </c>
      <c r="E32" s="40">
        <f aca="true" t="shared" si="11" ref="E32:J32">E14+E16+E21</f>
        <v>0</v>
      </c>
      <c r="F32" s="40">
        <f t="shared" si="11"/>
        <v>0</v>
      </c>
      <c r="G32" s="40">
        <f t="shared" si="11"/>
        <v>10811</v>
      </c>
      <c r="H32" s="40">
        <f t="shared" si="11"/>
        <v>0</v>
      </c>
      <c r="I32" s="40">
        <f t="shared" si="11"/>
        <v>811</v>
      </c>
      <c r="J32" s="40">
        <f t="shared" si="11"/>
        <v>0</v>
      </c>
    </row>
    <row r="33" spans="1:10" s="33" customFormat="1" ht="13.5" customHeight="1">
      <c r="A33" s="35"/>
      <c r="B33" s="31"/>
      <c r="C33" s="29"/>
      <c r="D33" s="39">
        <v>4300</v>
      </c>
      <c r="E33" s="40">
        <f aca="true" t="shared" si="12" ref="E33:J33">E17+E22</f>
        <v>0</v>
      </c>
      <c r="F33" s="40">
        <f t="shared" si="12"/>
        <v>0</v>
      </c>
      <c r="G33" s="40">
        <f t="shared" si="12"/>
        <v>0</v>
      </c>
      <c r="H33" s="40">
        <f t="shared" si="12"/>
        <v>11000</v>
      </c>
      <c r="I33" s="40">
        <f t="shared" si="12"/>
        <v>0</v>
      </c>
      <c r="J33" s="40">
        <f t="shared" si="12"/>
        <v>0</v>
      </c>
    </row>
    <row r="34" spans="1:10" s="33" customFormat="1" ht="13.5" customHeight="1">
      <c r="A34" s="35"/>
      <c r="B34" s="31"/>
      <c r="C34" s="29"/>
      <c r="D34" s="39">
        <v>4610</v>
      </c>
      <c r="E34" s="40">
        <f aca="true" t="shared" si="13" ref="E34:J34">E9</f>
        <v>0</v>
      </c>
      <c r="F34" s="40">
        <f t="shared" si="13"/>
        <v>0</v>
      </c>
      <c r="G34" s="40">
        <f t="shared" si="13"/>
        <v>1900</v>
      </c>
      <c r="H34" s="40">
        <f t="shared" si="13"/>
        <v>0</v>
      </c>
      <c r="I34" s="40">
        <f t="shared" si="13"/>
        <v>0</v>
      </c>
      <c r="J34" s="40">
        <f t="shared" si="13"/>
        <v>0</v>
      </c>
    </row>
    <row r="35" spans="1:10" ht="13.5" customHeight="1">
      <c r="A35" s="6"/>
      <c r="B35" s="6"/>
      <c r="C35" s="22"/>
      <c r="D35" s="9" t="s">
        <v>11</v>
      </c>
      <c r="E35" s="19">
        <f aca="true" t="shared" si="14" ref="E35:J35">SUM(E27:E34)</f>
        <v>0</v>
      </c>
      <c r="F35" s="19">
        <f t="shared" si="14"/>
        <v>0</v>
      </c>
      <c r="G35" s="19">
        <f t="shared" si="14"/>
        <v>13711</v>
      </c>
      <c r="H35" s="19">
        <f t="shared" si="14"/>
        <v>13711</v>
      </c>
      <c r="I35" s="19">
        <f t="shared" si="14"/>
        <v>811</v>
      </c>
      <c r="J35" s="19">
        <f t="shared" si="14"/>
        <v>811</v>
      </c>
    </row>
    <row r="36" spans="1:10" s="33" customFormat="1" ht="13.5" customHeight="1">
      <c r="A36" s="31"/>
      <c r="B36" s="31"/>
      <c r="C36" s="29"/>
      <c r="D36" s="32"/>
      <c r="E36" s="30"/>
      <c r="F36" s="30"/>
      <c r="G36" s="30"/>
      <c r="H36" s="30"/>
      <c r="I36" s="30"/>
      <c r="J36" s="30"/>
    </row>
    <row r="37" spans="1:10" ht="15" customHeight="1">
      <c r="A37" s="10"/>
      <c r="B37" s="10"/>
      <c r="C37" s="10"/>
      <c r="D37" s="10" t="s">
        <v>13</v>
      </c>
      <c r="E37" s="11"/>
      <c r="F37" s="11"/>
      <c r="G37" s="11"/>
      <c r="H37" s="11"/>
      <c r="I37" s="11"/>
      <c r="J37" s="11"/>
    </row>
    <row r="38" spans="1:10" ht="15">
      <c r="A38" s="4"/>
      <c r="B38" s="4"/>
      <c r="C38" s="4"/>
      <c r="D38" s="4" t="s">
        <v>14</v>
      </c>
      <c r="E38" s="12">
        <f aca="true" t="shared" si="15" ref="E38:J38">E41+E42+E43+E44+E45+E46</f>
        <v>0</v>
      </c>
      <c r="F38" s="12">
        <f t="shared" si="15"/>
        <v>0</v>
      </c>
      <c r="G38" s="12">
        <f t="shared" si="15"/>
        <v>13711</v>
      </c>
      <c r="H38" s="12">
        <f t="shared" si="15"/>
        <v>13711</v>
      </c>
      <c r="I38" s="12">
        <f t="shared" si="15"/>
        <v>811</v>
      </c>
      <c r="J38" s="12">
        <f t="shared" si="15"/>
        <v>811</v>
      </c>
    </row>
    <row r="39" spans="1:10" ht="15">
      <c r="A39" s="13"/>
      <c r="B39" s="13" t="s">
        <v>15</v>
      </c>
      <c r="C39" s="13"/>
      <c r="D39" s="37" t="s">
        <v>17</v>
      </c>
      <c r="E39" s="41">
        <f aca="true" t="shared" si="16" ref="E39:J39">E31+E28</f>
        <v>0</v>
      </c>
      <c r="F39" s="41">
        <f t="shared" si="16"/>
        <v>0</v>
      </c>
      <c r="G39" s="41">
        <f t="shared" si="16"/>
        <v>1000</v>
      </c>
      <c r="H39" s="41">
        <f t="shared" si="16"/>
        <v>1900</v>
      </c>
      <c r="I39" s="41">
        <f t="shared" si="16"/>
        <v>0</v>
      </c>
      <c r="J39" s="41">
        <f t="shared" si="16"/>
        <v>0</v>
      </c>
    </row>
    <row r="40" spans="1:10" ht="15">
      <c r="A40" s="13"/>
      <c r="B40" s="13"/>
      <c r="C40" s="13"/>
      <c r="D40" s="37" t="s">
        <v>18</v>
      </c>
      <c r="E40" s="41">
        <f aca="true" t="shared" si="17" ref="E40:J40">E29+E30</f>
        <v>0</v>
      </c>
      <c r="F40" s="41">
        <f t="shared" si="17"/>
        <v>0</v>
      </c>
      <c r="G40" s="41">
        <f t="shared" si="17"/>
        <v>0</v>
      </c>
      <c r="H40" s="41">
        <f t="shared" si="17"/>
        <v>51</v>
      </c>
      <c r="I40" s="41">
        <f t="shared" si="17"/>
        <v>0</v>
      </c>
      <c r="J40" s="41">
        <f t="shared" si="17"/>
        <v>51</v>
      </c>
    </row>
    <row r="41" spans="1:10" ht="15">
      <c r="A41" s="13"/>
      <c r="B41" s="13"/>
      <c r="C41" s="13"/>
      <c r="D41" s="24" t="s">
        <v>24</v>
      </c>
      <c r="E41" s="41">
        <f aca="true" t="shared" si="18" ref="E41:J41">E39+E40</f>
        <v>0</v>
      </c>
      <c r="F41" s="41">
        <f t="shared" si="18"/>
        <v>0</v>
      </c>
      <c r="G41" s="41">
        <f t="shared" si="18"/>
        <v>1000</v>
      </c>
      <c r="H41" s="41">
        <f t="shared" si="18"/>
        <v>1951</v>
      </c>
      <c r="I41" s="41">
        <f t="shared" si="18"/>
        <v>0</v>
      </c>
      <c r="J41" s="41">
        <f t="shared" si="18"/>
        <v>51</v>
      </c>
    </row>
    <row r="42" spans="1:10" ht="25.5">
      <c r="A42" s="13"/>
      <c r="B42" s="13"/>
      <c r="C42" s="13"/>
      <c r="D42" s="38" t="s">
        <v>19</v>
      </c>
      <c r="E42" s="42">
        <f aca="true" t="shared" si="19" ref="E42:J42">E32+E33+E34</f>
        <v>0</v>
      </c>
      <c r="F42" s="42">
        <f t="shared" si="19"/>
        <v>0</v>
      </c>
      <c r="G42" s="42">
        <f t="shared" si="19"/>
        <v>12711</v>
      </c>
      <c r="H42" s="42">
        <f t="shared" si="19"/>
        <v>11000</v>
      </c>
      <c r="I42" s="42">
        <f t="shared" si="19"/>
        <v>811</v>
      </c>
      <c r="J42" s="42">
        <f t="shared" si="19"/>
        <v>0</v>
      </c>
    </row>
    <row r="43" spans="1:10" ht="15">
      <c r="A43" s="13"/>
      <c r="B43" s="13"/>
      <c r="C43" s="13"/>
      <c r="D43" s="38" t="s">
        <v>20</v>
      </c>
      <c r="E43" s="42">
        <f aca="true" t="shared" si="20" ref="E43:J43">E27</f>
        <v>0</v>
      </c>
      <c r="F43" s="42">
        <f t="shared" si="20"/>
        <v>0</v>
      </c>
      <c r="G43" s="42">
        <f t="shared" si="20"/>
        <v>0</v>
      </c>
      <c r="H43" s="42">
        <f t="shared" si="20"/>
        <v>760</v>
      </c>
      <c r="I43" s="42">
        <f t="shared" si="20"/>
        <v>0</v>
      </c>
      <c r="J43" s="42">
        <f t="shared" si="20"/>
        <v>760</v>
      </c>
    </row>
    <row r="44" spans="1:10" ht="15">
      <c r="A44" s="13"/>
      <c r="B44" s="13"/>
      <c r="C44" s="13"/>
      <c r="D44" s="37" t="s">
        <v>21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</row>
    <row r="45" spans="1:10" ht="15">
      <c r="A45" s="13"/>
      <c r="B45" s="13"/>
      <c r="C45" s="13"/>
      <c r="D45" s="37" t="s">
        <v>22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</row>
    <row r="46" spans="1:10" ht="51">
      <c r="A46" s="13"/>
      <c r="B46" s="13"/>
      <c r="C46" s="13"/>
      <c r="D46" s="25" t="s">
        <v>23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</row>
    <row r="47" spans="1:10" ht="15">
      <c r="A47" s="13"/>
      <c r="B47" s="13"/>
      <c r="C47" s="13"/>
      <c r="D47" s="14" t="s">
        <v>16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15">
      <c r="A48" s="16"/>
      <c r="B48" s="16"/>
      <c r="C48" s="16"/>
      <c r="D48" s="8" t="s">
        <v>11</v>
      </c>
      <c r="E48" s="11">
        <f aca="true" t="shared" si="21" ref="E48:J48">E38+E47</f>
        <v>0</v>
      </c>
      <c r="F48" s="11">
        <f t="shared" si="21"/>
        <v>0</v>
      </c>
      <c r="G48" s="11">
        <f t="shared" si="21"/>
        <v>13711</v>
      </c>
      <c r="H48" s="11">
        <f t="shared" si="21"/>
        <v>13711</v>
      </c>
      <c r="I48" s="11">
        <f t="shared" si="21"/>
        <v>811</v>
      </c>
      <c r="J48" s="11">
        <f t="shared" si="21"/>
        <v>811</v>
      </c>
    </row>
    <row r="49" spans="1:10" ht="15">
      <c r="A49" s="26"/>
      <c r="B49" s="26"/>
      <c r="C49" s="26"/>
      <c r="D49" s="27" t="s">
        <v>12</v>
      </c>
      <c r="E49" s="149">
        <f>E48-F48</f>
        <v>0</v>
      </c>
      <c r="F49" s="150"/>
      <c r="G49" s="149">
        <f>G48-H48</f>
        <v>0</v>
      </c>
      <c r="H49" s="150"/>
      <c r="I49" s="149">
        <f>I48-J48</f>
        <v>0</v>
      </c>
      <c r="J49" s="150"/>
    </row>
  </sheetData>
  <sheetProtection/>
  <mergeCells count="17">
    <mergeCell ref="E49:F49"/>
    <mergeCell ref="G49:H49"/>
    <mergeCell ref="I49:J49"/>
    <mergeCell ref="A23:D23"/>
    <mergeCell ref="A24:D24"/>
    <mergeCell ref="E24:F24"/>
    <mergeCell ref="G24:H24"/>
    <mergeCell ref="I24:J24"/>
    <mergeCell ref="A1:J1"/>
    <mergeCell ref="A2:J2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5511811023622047" right="0.2362204724409449" top="1.0236220472440944" bottom="0.4724409448818898" header="0.3937007874015748" footer="0.4724409448818898"/>
  <pageSetup fitToHeight="4" horizontalDpi="600" verticalDpi="600" orientation="landscape" paperSize="9" scale="88" r:id="rId1"/>
  <headerFooter>
    <oddHeader>&amp;RZałącznik Nr 1  do Uchwały Nr   485/11 
Zarządu Powiatu w Stargardzie Szczecińskim
z dnia  czerwca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7">
      <selection activeCell="E52" sqref="E52:J52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7.57421875" style="23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46" t="s">
        <v>52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>
      <c r="A3" s="2"/>
      <c r="B3" s="2"/>
      <c r="C3" s="20"/>
      <c r="D3" s="2"/>
      <c r="E3" s="2"/>
      <c r="F3" s="2"/>
      <c r="G3" s="2"/>
      <c r="H3" s="2"/>
      <c r="I3" s="2"/>
      <c r="J3" s="3" t="s">
        <v>0</v>
      </c>
    </row>
    <row r="4" spans="1:10" ht="15">
      <c r="A4" s="147" t="s">
        <v>1</v>
      </c>
      <c r="B4" s="147" t="s">
        <v>2</v>
      </c>
      <c r="C4" s="147" t="s">
        <v>3</v>
      </c>
      <c r="D4" s="147" t="s">
        <v>4</v>
      </c>
      <c r="E4" s="148" t="s">
        <v>5</v>
      </c>
      <c r="F4" s="148"/>
      <c r="G4" s="148" t="s">
        <v>6</v>
      </c>
      <c r="H4" s="148"/>
      <c r="I4" s="148" t="s">
        <v>7</v>
      </c>
      <c r="J4" s="148"/>
    </row>
    <row r="5" spans="1:10" ht="21" customHeight="1">
      <c r="A5" s="147"/>
      <c r="B5" s="147"/>
      <c r="C5" s="147"/>
      <c r="D5" s="147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</row>
    <row r="6" spans="1:10" ht="21" customHeight="1">
      <c r="A6" s="158" t="s">
        <v>29</v>
      </c>
      <c r="B6" s="159"/>
      <c r="C6" s="159"/>
      <c r="D6" s="160"/>
      <c r="E6" s="43">
        <f aca="true" t="shared" si="0" ref="E6:J6">E7+E11+E15+E22+E28</f>
        <v>0</v>
      </c>
      <c r="F6" s="43">
        <f t="shared" si="0"/>
        <v>0</v>
      </c>
      <c r="G6" s="43">
        <f t="shared" si="0"/>
        <v>13711</v>
      </c>
      <c r="H6" s="43">
        <f t="shared" si="0"/>
        <v>13711</v>
      </c>
      <c r="I6" s="43">
        <f t="shared" si="0"/>
        <v>811</v>
      </c>
      <c r="J6" s="43">
        <f t="shared" si="0"/>
        <v>811</v>
      </c>
    </row>
    <row r="7" spans="1:10" ht="21" customHeight="1">
      <c r="A7" s="158" t="s">
        <v>88</v>
      </c>
      <c r="B7" s="159"/>
      <c r="C7" s="159"/>
      <c r="D7" s="160"/>
      <c r="E7" s="43">
        <f aca="true" t="shared" si="1" ref="E7:J9">E8</f>
        <v>0</v>
      </c>
      <c r="F7" s="43">
        <f t="shared" si="1"/>
        <v>0</v>
      </c>
      <c r="G7" s="43">
        <f t="shared" si="1"/>
        <v>0</v>
      </c>
      <c r="H7" s="43">
        <f t="shared" si="1"/>
        <v>1900</v>
      </c>
      <c r="I7" s="43">
        <f t="shared" si="1"/>
        <v>0</v>
      </c>
      <c r="J7" s="43">
        <f t="shared" si="1"/>
        <v>0</v>
      </c>
    </row>
    <row r="8" spans="1:10" ht="22.5" customHeight="1">
      <c r="A8" s="56" t="s">
        <v>38</v>
      </c>
      <c r="B8" s="56"/>
      <c r="C8" s="56"/>
      <c r="D8" s="55" t="s">
        <v>28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1900</v>
      </c>
      <c r="I8" s="57">
        <f t="shared" si="1"/>
        <v>0</v>
      </c>
      <c r="J8" s="57">
        <f t="shared" si="1"/>
        <v>0</v>
      </c>
    </row>
    <row r="9" spans="1:10" s="50" customFormat="1" ht="21.75" customHeight="1">
      <c r="A9" s="53"/>
      <c r="B9" s="54" t="s">
        <v>82</v>
      </c>
      <c r="C9" s="54"/>
      <c r="D9" s="49" t="s">
        <v>83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8">
        <f t="shared" si="1"/>
        <v>1900</v>
      </c>
      <c r="I9" s="58">
        <f t="shared" si="1"/>
        <v>0</v>
      </c>
      <c r="J9" s="58">
        <f t="shared" si="1"/>
        <v>0</v>
      </c>
    </row>
    <row r="10" spans="1:10" ht="18.75" customHeight="1">
      <c r="A10" s="47"/>
      <c r="B10" s="48"/>
      <c r="C10" s="48" t="s">
        <v>84</v>
      </c>
      <c r="D10" s="44" t="s">
        <v>85</v>
      </c>
      <c r="E10" s="59">
        <v>0</v>
      </c>
      <c r="F10" s="59">
        <v>0</v>
      </c>
      <c r="G10" s="59">
        <v>0</v>
      </c>
      <c r="H10" s="59">
        <v>1900</v>
      </c>
      <c r="I10" s="59">
        <v>0</v>
      </c>
      <c r="J10" s="59">
        <v>0</v>
      </c>
    </row>
    <row r="11" spans="1:10" ht="21" customHeight="1">
      <c r="A11" s="158" t="s">
        <v>89</v>
      </c>
      <c r="B11" s="159"/>
      <c r="C11" s="159"/>
      <c r="D11" s="160"/>
      <c r="E11" s="43">
        <f aca="true" t="shared" si="2" ref="E11:J12">E12</f>
        <v>0</v>
      </c>
      <c r="F11" s="43">
        <f t="shared" si="2"/>
        <v>0</v>
      </c>
      <c r="G11" s="43">
        <f t="shared" si="2"/>
        <v>1900</v>
      </c>
      <c r="H11" s="43">
        <f t="shared" si="2"/>
        <v>0</v>
      </c>
      <c r="I11" s="43">
        <f t="shared" si="2"/>
        <v>0</v>
      </c>
      <c r="J11" s="43">
        <f t="shared" si="2"/>
        <v>0</v>
      </c>
    </row>
    <row r="12" spans="1:10" ht="22.5" customHeight="1">
      <c r="A12" s="56" t="s">
        <v>38</v>
      </c>
      <c r="B12" s="56"/>
      <c r="C12" s="56"/>
      <c r="D12" s="55" t="s">
        <v>28</v>
      </c>
      <c r="E12" s="57">
        <f t="shared" si="2"/>
        <v>0</v>
      </c>
      <c r="F12" s="57">
        <f t="shared" si="2"/>
        <v>0</v>
      </c>
      <c r="G12" s="57">
        <f t="shared" si="2"/>
        <v>1900</v>
      </c>
      <c r="H12" s="57">
        <f t="shared" si="2"/>
        <v>0</v>
      </c>
      <c r="I12" s="57">
        <f t="shared" si="2"/>
        <v>0</v>
      </c>
      <c r="J12" s="57">
        <f t="shared" si="2"/>
        <v>0</v>
      </c>
    </row>
    <row r="13" spans="1:10" s="50" customFormat="1" ht="21.75" customHeight="1">
      <c r="A13" s="53"/>
      <c r="B13" s="54" t="s">
        <v>82</v>
      </c>
      <c r="C13" s="54"/>
      <c r="D13" s="49" t="s">
        <v>83</v>
      </c>
      <c r="E13" s="58">
        <f aca="true" t="shared" si="3" ref="E13:J13">SUM(E14:E14)</f>
        <v>0</v>
      </c>
      <c r="F13" s="58">
        <f t="shared" si="3"/>
        <v>0</v>
      </c>
      <c r="G13" s="58">
        <f t="shared" si="3"/>
        <v>1900</v>
      </c>
      <c r="H13" s="58">
        <f t="shared" si="3"/>
        <v>0</v>
      </c>
      <c r="I13" s="58">
        <f t="shared" si="3"/>
        <v>0</v>
      </c>
      <c r="J13" s="58">
        <f t="shared" si="3"/>
        <v>0</v>
      </c>
    </row>
    <row r="14" spans="1:10" ht="18.75" customHeight="1">
      <c r="A14" s="47"/>
      <c r="B14" s="48"/>
      <c r="C14" s="48" t="s">
        <v>86</v>
      </c>
      <c r="D14" s="44" t="s">
        <v>87</v>
      </c>
      <c r="E14" s="59">
        <v>0</v>
      </c>
      <c r="F14" s="59">
        <v>0</v>
      </c>
      <c r="G14" s="59">
        <v>1900</v>
      </c>
      <c r="H14" s="59">
        <v>0</v>
      </c>
      <c r="I14" s="59">
        <v>0</v>
      </c>
      <c r="J14" s="59">
        <v>0</v>
      </c>
    </row>
    <row r="15" spans="1:10" ht="21" customHeight="1">
      <c r="A15" s="158" t="s">
        <v>70</v>
      </c>
      <c r="B15" s="159"/>
      <c r="C15" s="159"/>
      <c r="D15" s="160"/>
      <c r="E15" s="43">
        <f aca="true" t="shared" si="4" ref="E15:J16">E16</f>
        <v>0</v>
      </c>
      <c r="F15" s="43">
        <f t="shared" si="4"/>
        <v>0</v>
      </c>
      <c r="G15" s="43">
        <f t="shared" si="4"/>
        <v>811</v>
      </c>
      <c r="H15" s="43">
        <f t="shared" si="4"/>
        <v>811</v>
      </c>
      <c r="I15" s="43">
        <f t="shared" si="4"/>
        <v>811</v>
      </c>
      <c r="J15" s="43">
        <f t="shared" si="4"/>
        <v>811</v>
      </c>
    </row>
    <row r="16" spans="1:10" ht="22.5" customHeight="1">
      <c r="A16" s="56" t="s">
        <v>38</v>
      </c>
      <c r="B16" s="56"/>
      <c r="C16" s="56"/>
      <c r="D16" s="55" t="s">
        <v>28</v>
      </c>
      <c r="E16" s="57">
        <f t="shared" si="4"/>
        <v>0</v>
      </c>
      <c r="F16" s="57">
        <f t="shared" si="4"/>
        <v>0</v>
      </c>
      <c r="G16" s="57">
        <f t="shared" si="4"/>
        <v>811</v>
      </c>
      <c r="H16" s="57">
        <f t="shared" si="4"/>
        <v>811</v>
      </c>
      <c r="I16" s="57">
        <f t="shared" si="4"/>
        <v>811</v>
      </c>
      <c r="J16" s="57">
        <f t="shared" si="4"/>
        <v>811</v>
      </c>
    </row>
    <row r="17" spans="1:10" s="50" customFormat="1" ht="21.75" customHeight="1">
      <c r="A17" s="53"/>
      <c r="B17" s="54" t="s">
        <v>40</v>
      </c>
      <c r="C17" s="54"/>
      <c r="D17" s="49" t="s">
        <v>50</v>
      </c>
      <c r="E17" s="58">
        <f aca="true" t="shared" si="5" ref="E17:J17">SUM(E18:E21)</f>
        <v>0</v>
      </c>
      <c r="F17" s="58">
        <f t="shared" si="5"/>
        <v>0</v>
      </c>
      <c r="G17" s="58">
        <f t="shared" si="5"/>
        <v>811</v>
      </c>
      <c r="H17" s="58">
        <f t="shared" si="5"/>
        <v>811</v>
      </c>
      <c r="I17" s="58">
        <f t="shared" si="5"/>
        <v>811</v>
      </c>
      <c r="J17" s="58">
        <f t="shared" si="5"/>
        <v>811</v>
      </c>
    </row>
    <row r="18" spans="1:10" ht="18.75" customHeight="1">
      <c r="A18" s="47"/>
      <c r="B18" s="48"/>
      <c r="C18" s="48" t="s">
        <v>54</v>
      </c>
      <c r="D18" s="44" t="s">
        <v>58</v>
      </c>
      <c r="E18" s="59">
        <v>0</v>
      </c>
      <c r="F18" s="59">
        <v>0</v>
      </c>
      <c r="G18" s="59">
        <v>0</v>
      </c>
      <c r="H18" s="59">
        <v>760</v>
      </c>
      <c r="I18" s="59">
        <v>0</v>
      </c>
      <c r="J18" s="59">
        <v>760</v>
      </c>
    </row>
    <row r="19" spans="1:10" ht="18.75" customHeight="1">
      <c r="A19" s="47"/>
      <c r="B19" s="48"/>
      <c r="C19" s="48" t="s">
        <v>55</v>
      </c>
      <c r="D19" s="44" t="s">
        <v>59</v>
      </c>
      <c r="E19" s="59">
        <v>0</v>
      </c>
      <c r="F19" s="59">
        <v>0</v>
      </c>
      <c r="G19" s="59">
        <v>0</v>
      </c>
      <c r="H19" s="59">
        <v>47</v>
      </c>
      <c r="I19" s="59">
        <v>0</v>
      </c>
      <c r="J19" s="59">
        <v>47</v>
      </c>
    </row>
    <row r="20" spans="1:10" ht="18.75" customHeight="1">
      <c r="A20" s="47"/>
      <c r="B20" s="48"/>
      <c r="C20" s="48" t="s">
        <v>56</v>
      </c>
      <c r="D20" s="44" t="s">
        <v>60</v>
      </c>
      <c r="E20" s="59">
        <v>0</v>
      </c>
      <c r="F20" s="59">
        <v>0</v>
      </c>
      <c r="G20" s="59">
        <v>0</v>
      </c>
      <c r="H20" s="59">
        <v>4</v>
      </c>
      <c r="I20" s="59">
        <v>0</v>
      </c>
      <c r="J20" s="59">
        <v>4</v>
      </c>
    </row>
    <row r="21" spans="1:10" ht="18.75" customHeight="1">
      <c r="A21" s="47"/>
      <c r="B21" s="48"/>
      <c r="C21" s="48" t="s">
        <v>57</v>
      </c>
      <c r="D21" s="44" t="s">
        <v>61</v>
      </c>
      <c r="E21" s="59">
        <v>0</v>
      </c>
      <c r="F21" s="59">
        <v>0</v>
      </c>
      <c r="G21" s="59">
        <v>811</v>
      </c>
      <c r="H21" s="59">
        <v>0</v>
      </c>
      <c r="I21" s="59">
        <v>811</v>
      </c>
      <c r="J21" s="59">
        <v>0</v>
      </c>
    </row>
    <row r="22" spans="1:10" ht="21" customHeight="1">
      <c r="A22" s="158" t="s">
        <v>69</v>
      </c>
      <c r="B22" s="159"/>
      <c r="C22" s="159"/>
      <c r="D22" s="160"/>
      <c r="E22" s="43">
        <f aca="true" t="shared" si="6" ref="E22:J23">E23</f>
        <v>0</v>
      </c>
      <c r="F22" s="43">
        <f t="shared" si="6"/>
        <v>0</v>
      </c>
      <c r="G22" s="43">
        <f t="shared" si="6"/>
        <v>6000</v>
      </c>
      <c r="H22" s="43">
        <f t="shared" si="6"/>
        <v>6000</v>
      </c>
      <c r="I22" s="43">
        <f t="shared" si="6"/>
        <v>0</v>
      </c>
      <c r="J22" s="43">
        <f t="shared" si="6"/>
        <v>0</v>
      </c>
    </row>
    <row r="23" spans="1:10" ht="22.5" customHeight="1">
      <c r="A23" s="56" t="s">
        <v>51</v>
      </c>
      <c r="B23" s="56"/>
      <c r="C23" s="56"/>
      <c r="D23" s="55" t="s">
        <v>27</v>
      </c>
      <c r="E23" s="57">
        <f t="shared" si="6"/>
        <v>0</v>
      </c>
      <c r="F23" s="57">
        <f t="shared" si="6"/>
        <v>0</v>
      </c>
      <c r="G23" s="57">
        <f t="shared" si="6"/>
        <v>6000</v>
      </c>
      <c r="H23" s="57">
        <f t="shared" si="6"/>
        <v>6000</v>
      </c>
      <c r="I23" s="57">
        <f t="shared" si="6"/>
        <v>0</v>
      </c>
      <c r="J23" s="57">
        <f t="shared" si="6"/>
        <v>0</v>
      </c>
    </row>
    <row r="24" spans="1:10" s="50" customFormat="1" ht="21" customHeight="1">
      <c r="A24" s="53"/>
      <c r="B24" s="54" t="s">
        <v>62</v>
      </c>
      <c r="C24" s="51"/>
      <c r="D24" s="52" t="s">
        <v>25</v>
      </c>
      <c r="E24" s="58">
        <f aca="true" t="shared" si="7" ref="E24:J24">SUM(E25:E27)</f>
        <v>0</v>
      </c>
      <c r="F24" s="58">
        <f t="shared" si="7"/>
        <v>0</v>
      </c>
      <c r="G24" s="58">
        <f t="shared" si="7"/>
        <v>6000</v>
      </c>
      <c r="H24" s="58">
        <f t="shared" si="7"/>
        <v>6000</v>
      </c>
      <c r="I24" s="58">
        <f t="shared" si="7"/>
        <v>0</v>
      </c>
      <c r="J24" s="58">
        <f t="shared" si="7"/>
        <v>0</v>
      </c>
    </row>
    <row r="25" spans="1:10" ht="18.75" customHeight="1">
      <c r="A25" s="47"/>
      <c r="B25" s="48"/>
      <c r="C25" s="45">
        <v>4170</v>
      </c>
      <c r="D25" s="46" t="s">
        <v>63</v>
      </c>
      <c r="E25" s="59">
        <v>0</v>
      </c>
      <c r="F25" s="59">
        <v>0</v>
      </c>
      <c r="G25" s="59">
        <v>1000</v>
      </c>
      <c r="H25" s="59">
        <v>0</v>
      </c>
      <c r="I25" s="59">
        <v>0</v>
      </c>
      <c r="J25" s="59">
        <v>0</v>
      </c>
    </row>
    <row r="26" spans="1:10" ht="18.75" customHeight="1">
      <c r="A26" s="47"/>
      <c r="B26" s="48"/>
      <c r="C26" s="45">
        <v>4210</v>
      </c>
      <c r="D26" s="44" t="s">
        <v>61</v>
      </c>
      <c r="E26" s="59">
        <v>0</v>
      </c>
      <c r="F26" s="59">
        <v>0</v>
      </c>
      <c r="G26" s="59">
        <v>5000</v>
      </c>
      <c r="H26" s="59">
        <v>0</v>
      </c>
      <c r="I26" s="59">
        <v>0</v>
      </c>
      <c r="J26" s="59">
        <v>0</v>
      </c>
    </row>
    <row r="27" spans="1:10" ht="18.75" customHeight="1">
      <c r="A27" s="47"/>
      <c r="B27" s="48"/>
      <c r="C27" s="45">
        <v>4300</v>
      </c>
      <c r="D27" s="46" t="s">
        <v>64</v>
      </c>
      <c r="E27" s="59">
        <v>0</v>
      </c>
      <c r="F27" s="59">
        <v>0</v>
      </c>
      <c r="G27" s="59">
        <v>0</v>
      </c>
      <c r="H27" s="59">
        <v>6000</v>
      </c>
      <c r="I27" s="59">
        <v>0</v>
      </c>
      <c r="J27" s="59">
        <v>0</v>
      </c>
    </row>
    <row r="28" spans="1:10" ht="21" customHeight="1">
      <c r="A28" s="158" t="s">
        <v>71</v>
      </c>
      <c r="B28" s="159"/>
      <c r="C28" s="159"/>
      <c r="D28" s="160"/>
      <c r="E28" s="43">
        <f aca="true" t="shared" si="8" ref="E28:J29">E29</f>
        <v>0</v>
      </c>
      <c r="F28" s="43">
        <f t="shared" si="8"/>
        <v>0</v>
      </c>
      <c r="G28" s="43">
        <f t="shared" si="8"/>
        <v>5000</v>
      </c>
      <c r="H28" s="43">
        <f t="shared" si="8"/>
        <v>5000</v>
      </c>
      <c r="I28" s="43">
        <f t="shared" si="8"/>
        <v>0</v>
      </c>
      <c r="J28" s="43">
        <f t="shared" si="8"/>
        <v>0</v>
      </c>
    </row>
    <row r="29" spans="1:10" ht="22.5" customHeight="1">
      <c r="A29" s="56" t="s">
        <v>38</v>
      </c>
      <c r="B29" s="56"/>
      <c r="C29" s="56"/>
      <c r="D29" s="55" t="s">
        <v>28</v>
      </c>
      <c r="E29" s="57">
        <f t="shared" si="8"/>
        <v>0</v>
      </c>
      <c r="F29" s="57">
        <f t="shared" si="8"/>
        <v>0</v>
      </c>
      <c r="G29" s="57">
        <f t="shared" si="8"/>
        <v>5000</v>
      </c>
      <c r="H29" s="57">
        <f t="shared" si="8"/>
        <v>5000</v>
      </c>
      <c r="I29" s="57">
        <f t="shared" si="8"/>
        <v>0</v>
      </c>
      <c r="J29" s="57">
        <f t="shared" si="8"/>
        <v>0</v>
      </c>
    </row>
    <row r="30" spans="1:10" s="50" customFormat="1" ht="21.75" customHeight="1">
      <c r="A30" s="53"/>
      <c r="B30" s="54" t="s">
        <v>65</v>
      </c>
      <c r="C30" s="54"/>
      <c r="D30" s="49" t="s">
        <v>66</v>
      </c>
      <c r="E30" s="58">
        <f aca="true" t="shared" si="9" ref="E30:J30">SUM(E31:E32)</f>
        <v>0</v>
      </c>
      <c r="F30" s="58">
        <f t="shared" si="9"/>
        <v>0</v>
      </c>
      <c r="G30" s="58">
        <f t="shared" si="9"/>
        <v>5000</v>
      </c>
      <c r="H30" s="58">
        <f t="shared" si="9"/>
        <v>5000</v>
      </c>
      <c r="I30" s="58">
        <f t="shared" si="9"/>
        <v>0</v>
      </c>
      <c r="J30" s="58">
        <f t="shared" si="9"/>
        <v>0</v>
      </c>
    </row>
    <row r="31" spans="1:10" ht="18.75" customHeight="1">
      <c r="A31" s="47"/>
      <c r="B31" s="48"/>
      <c r="C31" s="48" t="s">
        <v>57</v>
      </c>
      <c r="D31" s="44" t="s">
        <v>61</v>
      </c>
      <c r="E31" s="59">
        <v>0</v>
      </c>
      <c r="F31" s="59">
        <v>0</v>
      </c>
      <c r="G31" s="59">
        <v>5000</v>
      </c>
      <c r="H31" s="59">
        <v>0</v>
      </c>
      <c r="I31" s="59">
        <v>0</v>
      </c>
      <c r="J31" s="59">
        <v>0</v>
      </c>
    </row>
    <row r="32" spans="1:10" ht="18.75" customHeight="1">
      <c r="A32" s="47"/>
      <c r="B32" s="48"/>
      <c r="C32" s="48" t="s">
        <v>67</v>
      </c>
      <c r="D32" s="46" t="s">
        <v>64</v>
      </c>
      <c r="E32" s="59">
        <v>0</v>
      </c>
      <c r="F32" s="59">
        <v>0</v>
      </c>
      <c r="G32" s="59">
        <v>0</v>
      </c>
      <c r="H32" s="59">
        <v>5000</v>
      </c>
      <c r="I32" s="59">
        <v>0</v>
      </c>
      <c r="J32" s="59">
        <v>0</v>
      </c>
    </row>
    <row r="33" spans="1:10" ht="18.75" customHeight="1">
      <c r="A33" s="151" t="s">
        <v>10</v>
      </c>
      <c r="B33" s="152"/>
      <c r="C33" s="152"/>
      <c r="D33" s="153"/>
      <c r="E33" s="34">
        <f aca="true" t="shared" si="10" ref="E33:J33">E6</f>
        <v>0</v>
      </c>
      <c r="F33" s="34">
        <f t="shared" si="10"/>
        <v>0</v>
      </c>
      <c r="G33" s="34">
        <f t="shared" si="10"/>
        <v>13711</v>
      </c>
      <c r="H33" s="34">
        <f t="shared" si="10"/>
        <v>13711</v>
      </c>
      <c r="I33" s="34">
        <f t="shared" si="10"/>
        <v>811</v>
      </c>
      <c r="J33" s="34">
        <f t="shared" si="10"/>
        <v>811</v>
      </c>
    </row>
    <row r="34" spans="1:10" ht="15.75" customHeight="1">
      <c r="A34" s="154" t="s">
        <v>12</v>
      </c>
      <c r="B34" s="155"/>
      <c r="C34" s="155"/>
      <c r="D34" s="155"/>
      <c r="E34" s="156">
        <f>F33-E33</f>
        <v>0</v>
      </c>
      <c r="F34" s="157"/>
      <c r="G34" s="156">
        <f>H33-G33</f>
        <v>0</v>
      </c>
      <c r="H34" s="157"/>
      <c r="I34" s="156">
        <f>J33-I33</f>
        <v>0</v>
      </c>
      <c r="J34" s="157"/>
    </row>
    <row r="35" spans="1:10" ht="12.75" customHeight="1">
      <c r="A35" s="1"/>
      <c r="B35" s="1"/>
      <c r="C35" s="21"/>
      <c r="D35" s="1"/>
      <c r="E35" s="17"/>
      <c r="F35" s="17"/>
      <c r="G35" s="17"/>
      <c r="H35" s="17"/>
      <c r="I35" s="17"/>
      <c r="J35" s="17"/>
    </row>
    <row r="36" spans="1:10" ht="15" customHeight="1">
      <c r="A36" s="5"/>
      <c r="B36" s="6"/>
      <c r="C36" s="22"/>
      <c r="D36" s="7" t="s">
        <v>68</v>
      </c>
      <c r="E36" s="18"/>
      <c r="F36" s="18"/>
      <c r="G36" s="18"/>
      <c r="H36" s="18"/>
      <c r="I36" s="18"/>
      <c r="J36" s="18"/>
    </row>
    <row r="37" spans="1:10" s="36" customFormat="1" ht="15" customHeight="1">
      <c r="A37" s="35"/>
      <c r="B37" s="31"/>
      <c r="C37" s="29"/>
      <c r="D37" s="60" t="s">
        <v>54</v>
      </c>
      <c r="E37" s="40">
        <f aca="true" t="shared" si="11" ref="E37:J37">E18</f>
        <v>0</v>
      </c>
      <c r="F37" s="40">
        <f t="shared" si="11"/>
        <v>0</v>
      </c>
      <c r="G37" s="40">
        <f t="shared" si="11"/>
        <v>0</v>
      </c>
      <c r="H37" s="40">
        <f t="shared" si="11"/>
        <v>760</v>
      </c>
      <c r="I37" s="40">
        <f t="shared" si="11"/>
        <v>0</v>
      </c>
      <c r="J37" s="40">
        <f t="shared" si="11"/>
        <v>760</v>
      </c>
    </row>
    <row r="38" spans="1:10" s="36" customFormat="1" ht="15" customHeight="1">
      <c r="A38" s="35"/>
      <c r="B38" s="31"/>
      <c r="C38" s="29"/>
      <c r="D38" s="60" t="s">
        <v>84</v>
      </c>
      <c r="E38" s="40">
        <f aca="true" t="shared" si="12" ref="E38:J38">E10</f>
        <v>0</v>
      </c>
      <c r="F38" s="40">
        <f t="shared" si="12"/>
        <v>0</v>
      </c>
      <c r="G38" s="40">
        <f t="shared" si="12"/>
        <v>0</v>
      </c>
      <c r="H38" s="40">
        <f t="shared" si="12"/>
        <v>1900</v>
      </c>
      <c r="I38" s="40">
        <f t="shared" si="12"/>
        <v>0</v>
      </c>
      <c r="J38" s="40">
        <f t="shared" si="12"/>
        <v>0</v>
      </c>
    </row>
    <row r="39" spans="1:10" s="36" customFormat="1" ht="15" customHeight="1">
      <c r="A39" s="35"/>
      <c r="B39" s="31"/>
      <c r="C39" s="29"/>
      <c r="D39" s="60" t="s">
        <v>55</v>
      </c>
      <c r="E39" s="40">
        <f aca="true" t="shared" si="13" ref="E39:J40">E19</f>
        <v>0</v>
      </c>
      <c r="F39" s="40">
        <f t="shared" si="13"/>
        <v>0</v>
      </c>
      <c r="G39" s="40">
        <f t="shared" si="13"/>
        <v>0</v>
      </c>
      <c r="H39" s="40">
        <f t="shared" si="13"/>
        <v>47</v>
      </c>
      <c r="I39" s="40">
        <f t="shared" si="13"/>
        <v>0</v>
      </c>
      <c r="J39" s="40">
        <f t="shared" si="13"/>
        <v>47</v>
      </c>
    </row>
    <row r="40" spans="1:10" s="36" customFormat="1" ht="15" customHeight="1">
      <c r="A40" s="35"/>
      <c r="B40" s="31"/>
      <c r="C40" s="29"/>
      <c r="D40" s="39">
        <v>4120</v>
      </c>
      <c r="E40" s="40">
        <f t="shared" si="13"/>
        <v>0</v>
      </c>
      <c r="F40" s="40">
        <f t="shared" si="13"/>
        <v>0</v>
      </c>
      <c r="G40" s="40">
        <f t="shared" si="13"/>
        <v>0</v>
      </c>
      <c r="H40" s="40">
        <f t="shared" si="13"/>
        <v>4</v>
      </c>
      <c r="I40" s="40">
        <f t="shared" si="13"/>
        <v>0</v>
      </c>
      <c r="J40" s="40">
        <f t="shared" si="13"/>
        <v>4</v>
      </c>
    </row>
    <row r="41" spans="1:10" s="36" customFormat="1" ht="15" customHeight="1">
      <c r="A41" s="35"/>
      <c r="B41" s="31"/>
      <c r="C41" s="29"/>
      <c r="D41" s="39">
        <v>4170</v>
      </c>
      <c r="E41" s="40">
        <f aca="true" t="shared" si="14" ref="E41:J41">E25</f>
        <v>0</v>
      </c>
      <c r="F41" s="40">
        <f t="shared" si="14"/>
        <v>0</v>
      </c>
      <c r="G41" s="40">
        <f t="shared" si="14"/>
        <v>1000</v>
      </c>
      <c r="H41" s="40">
        <f t="shared" si="14"/>
        <v>0</v>
      </c>
      <c r="I41" s="40">
        <f t="shared" si="14"/>
        <v>0</v>
      </c>
      <c r="J41" s="40">
        <f t="shared" si="14"/>
        <v>0</v>
      </c>
    </row>
    <row r="42" spans="1:10" s="36" customFormat="1" ht="15" customHeight="1">
      <c r="A42" s="35"/>
      <c r="B42" s="31"/>
      <c r="C42" s="29"/>
      <c r="D42" s="39">
        <v>4210</v>
      </c>
      <c r="E42" s="40">
        <f aca="true" t="shared" si="15" ref="E42:J42">E21+E26+E31</f>
        <v>0</v>
      </c>
      <c r="F42" s="40">
        <f t="shared" si="15"/>
        <v>0</v>
      </c>
      <c r="G42" s="40">
        <f t="shared" si="15"/>
        <v>10811</v>
      </c>
      <c r="H42" s="40">
        <f t="shared" si="15"/>
        <v>0</v>
      </c>
      <c r="I42" s="40">
        <f t="shared" si="15"/>
        <v>811</v>
      </c>
      <c r="J42" s="40">
        <f t="shared" si="15"/>
        <v>0</v>
      </c>
    </row>
    <row r="43" spans="1:10" s="36" customFormat="1" ht="15" customHeight="1">
      <c r="A43" s="35"/>
      <c r="B43" s="31"/>
      <c r="C43" s="29"/>
      <c r="D43" s="39">
        <v>4300</v>
      </c>
      <c r="E43" s="40">
        <f aca="true" t="shared" si="16" ref="E43:J43">E27+E32</f>
        <v>0</v>
      </c>
      <c r="F43" s="40">
        <f t="shared" si="16"/>
        <v>0</v>
      </c>
      <c r="G43" s="40">
        <f t="shared" si="16"/>
        <v>0</v>
      </c>
      <c r="H43" s="40">
        <f t="shared" si="16"/>
        <v>11000</v>
      </c>
      <c r="I43" s="40">
        <f t="shared" si="16"/>
        <v>0</v>
      </c>
      <c r="J43" s="40">
        <f t="shared" si="16"/>
        <v>0</v>
      </c>
    </row>
    <row r="44" spans="1:10" s="36" customFormat="1" ht="15" customHeight="1">
      <c r="A44" s="35"/>
      <c r="B44" s="31"/>
      <c r="C44" s="29"/>
      <c r="D44" s="39">
        <v>4610</v>
      </c>
      <c r="E44" s="40">
        <f aca="true" t="shared" si="17" ref="E44:J44">E14</f>
        <v>0</v>
      </c>
      <c r="F44" s="40">
        <f t="shared" si="17"/>
        <v>0</v>
      </c>
      <c r="G44" s="40">
        <f t="shared" si="17"/>
        <v>1900</v>
      </c>
      <c r="H44" s="40">
        <f t="shared" si="17"/>
        <v>0</v>
      </c>
      <c r="I44" s="40">
        <f t="shared" si="17"/>
        <v>0</v>
      </c>
      <c r="J44" s="40">
        <f t="shared" si="17"/>
        <v>0</v>
      </c>
    </row>
    <row r="45" spans="1:10" ht="13.5" customHeight="1">
      <c r="A45" s="6"/>
      <c r="B45" s="6"/>
      <c r="C45" s="22"/>
      <c r="D45" s="9" t="s">
        <v>11</v>
      </c>
      <c r="E45" s="19">
        <f aca="true" t="shared" si="18" ref="E45:J45">SUM(E37:E44)</f>
        <v>0</v>
      </c>
      <c r="F45" s="19">
        <f t="shared" si="18"/>
        <v>0</v>
      </c>
      <c r="G45" s="19">
        <f t="shared" si="18"/>
        <v>13711</v>
      </c>
      <c r="H45" s="19">
        <f t="shared" si="18"/>
        <v>13711</v>
      </c>
      <c r="I45" s="19">
        <f t="shared" si="18"/>
        <v>811</v>
      </c>
      <c r="J45" s="19">
        <f t="shared" si="18"/>
        <v>811</v>
      </c>
    </row>
    <row r="46" spans="1:10" s="33" customFormat="1" ht="13.5" customHeight="1">
      <c r="A46" s="31"/>
      <c r="B46" s="31"/>
      <c r="C46" s="29"/>
      <c r="D46" s="32"/>
      <c r="E46" s="30"/>
      <c r="F46" s="30"/>
      <c r="G46" s="30"/>
      <c r="H46" s="30"/>
      <c r="I46" s="30"/>
      <c r="J46" s="30"/>
    </row>
    <row r="47" spans="1:10" ht="15" customHeight="1">
      <c r="A47" s="10"/>
      <c r="B47" s="10"/>
      <c r="C47" s="10"/>
      <c r="D47" s="10" t="s">
        <v>13</v>
      </c>
      <c r="E47" s="11"/>
      <c r="F47" s="11"/>
      <c r="G47" s="11"/>
      <c r="H47" s="11"/>
      <c r="I47" s="11"/>
      <c r="J47" s="11"/>
    </row>
    <row r="48" spans="1:10" ht="15">
      <c r="A48" s="4"/>
      <c r="B48" s="4"/>
      <c r="C48" s="4"/>
      <c r="D48" s="4" t="s">
        <v>14</v>
      </c>
      <c r="E48" s="12">
        <f aca="true" t="shared" si="19" ref="E48:J48">E51+E52+E53+E54+E55+E56</f>
        <v>0</v>
      </c>
      <c r="F48" s="12">
        <f t="shared" si="19"/>
        <v>0</v>
      </c>
      <c r="G48" s="12">
        <f t="shared" si="19"/>
        <v>13711</v>
      </c>
      <c r="H48" s="12">
        <f t="shared" si="19"/>
        <v>13711</v>
      </c>
      <c r="I48" s="12">
        <f t="shared" si="19"/>
        <v>811</v>
      </c>
      <c r="J48" s="12">
        <f t="shared" si="19"/>
        <v>811</v>
      </c>
    </row>
    <row r="49" spans="1:10" ht="15">
      <c r="A49" s="13"/>
      <c r="B49" s="13" t="s">
        <v>15</v>
      </c>
      <c r="C49" s="13"/>
      <c r="D49" s="37" t="s">
        <v>17</v>
      </c>
      <c r="E49" s="41">
        <f aca="true" t="shared" si="20" ref="E49:J49">E41+E38</f>
        <v>0</v>
      </c>
      <c r="F49" s="41">
        <f t="shared" si="20"/>
        <v>0</v>
      </c>
      <c r="G49" s="41">
        <f t="shared" si="20"/>
        <v>1000</v>
      </c>
      <c r="H49" s="41">
        <f t="shared" si="20"/>
        <v>1900</v>
      </c>
      <c r="I49" s="41">
        <f t="shared" si="20"/>
        <v>0</v>
      </c>
      <c r="J49" s="41">
        <f t="shared" si="20"/>
        <v>0</v>
      </c>
    </row>
    <row r="50" spans="1:10" ht="15">
      <c r="A50" s="13"/>
      <c r="B50" s="13"/>
      <c r="C50" s="13"/>
      <c r="D50" s="37" t="s">
        <v>18</v>
      </c>
      <c r="E50" s="41">
        <f aca="true" t="shared" si="21" ref="E50:J50">E39+E40</f>
        <v>0</v>
      </c>
      <c r="F50" s="41">
        <f t="shared" si="21"/>
        <v>0</v>
      </c>
      <c r="G50" s="41">
        <f t="shared" si="21"/>
        <v>0</v>
      </c>
      <c r="H50" s="41">
        <f t="shared" si="21"/>
        <v>51</v>
      </c>
      <c r="I50" s="41">
        <f t="shared" si="21"/>
        <v>0</v>
      </c>
      <c r="J50" s="41">
        <f t="shared" si="21"/>
        <v>51</v>
      </c>
    </row>
    <row r="51" spans="1:10" ht="15">
      <c r="A51" s="13"/>
      <c r="B51" s="13"/>
      <c r="C51" s="13"/>
      <c r="D51" s="24" t="s">
        <v>24</v>
      </c>
      <c r="E51" s="41">
        <f aca="true" t="shared" si="22" ref="E51:J51">E49+E50</f>
        <v>0</v>
      </c>
      <c r="F51" s="41">
        <f t="shared" si="22"/>
        <v>0</v>
      </c>
      <c r="G51" s="41">
        <f t="shared" si="22"/>
        <v>1000</v>
      </c>
      <c r="H51" s="41">
        <f t="shared" si="22"/>
        <v>1951</v>
      </c>
      <c r="I51" s="41">
        <f t="shared" si="22"/>
        <v>0</v>
      </c>
      <c r="J51" s="41">
        <f t="shared" si="22"/>
        <v>51</v>
      </c>
    </row>
    <row r="52" spans="1:10" ht="25.5">
      <c r="A52" s="13"/>
      <c r="B52" s="13"/>
      <c r="C52" s="13"/>
      <c r="D52" s="38" t="s">
        <v>19</v>
      </c>
      <c r="E52" s="42">
        <f aca="true" t="shared" si="23" ref="E52:J52">E42+E43+E44</f>
        <v>0</v>
      </c>
      <c r="F52" s="42">
        <f t="shared" si="23"/>
        <v>0</v>
      </c>
      <c r="G52" s="42">
        <f t="shared" si="23"/>
        <v>12711</v>
      </c>
      <c r="H52" s="42">
        <f t="shared" si="23"/>
        <v>11000</v>
      </c>
      <c r="I52" s="42">
        <f t="shared" si="23"/>
        <v>811</v>
      </c>
      <c r="J52" s="42">
        <f t="shared" si="23"/>
        <v>0</v>
      </c>
    </row>
    <row r="53" spans="1:10" ht="15">
      <c r="A53" s="13"/>
      <c r="B53" s="13"/>
      <c r="C53" s="13"/>
      <c r="D53" s="38" t="s">
        <v>20</v>
      </c>
      <c r="E53" s="42">
        <f aca="true" t="shared" si="24" ref="E53:J53">E37</f>
        <v>0</v>
      </c>
      <c r="F53" s="42">
        <f t="shared" si="24"/>
        <v>0</v>
      </c>
      <c r="G53" s="42">
        <f t="shared" si="24"/>
        <v>0</v>
      </c>
      <c r="H53" s="42">
        <f t="shared" si="24"/>
        <v>760</v>
      </c>
      <c r="I53" s="42">
        <f t="shared" si="24"/>
        <v>0</v>
      </c>
      <c r="J53" s="42">
        <f t="shared" si="24"/>
        <v>760</v>
      </c>
    </row>
    <row r="54" spans="1:10" ht="15">
      <c r="A54" s="13"/>
      <c r="B54" s="13"/>
      <c r="C54" s="13"/>
      <c r="D54" s="37" t="s">
        <v>21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</row>
    <row r="55" spans="1:10" ht="15">
      <c r="A55" s="13"/>
      <c r="B55" s="13"/>
      <c r="C55" s="13"/>
      <c r="D55" s="37" t="s">
        <v>22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</row>
    <row r="56" spans="1:10" ht="51">
      <c r="A56" s="13"/>
      <c r="B56" s="13"/>
      <c r="C56" s="13"/>
      <c r="D56" s="25" t="s">
        <v>23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</row>
    <row r="57" spans="1:10" ht="15">
      <c r="A57" s="13"/>
      <c r="B57" s="13"/>
      <c r="C57" s="13"/>
      <c r="D57" s="14" t="s">
        <v>16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</row>
    <row r="58" spans="1:10" ht="15">
      <c r="A58" s="16"/>
      <c r="B58" s="16"/>
      <c r="C58" s="16"/>
      <c r="D58" s="8" t="s">
        <v>11</v>
      </c>
      <c r="E58" s="11">
        <f aca="true" t="shared" si="25" ref="E58:J58">E48+E57</f>
        <v>0</v>
      </c>
      <c r="F58" s="11">
        <f t="shared" si="25"/>
        <v>0</v>
      </c>
      <c r="G58" s="11">
        <f t="shared" si="25"/>
        <v>13711</v>
      </c>
      <c r="H58" s="11">
        <f t="shared" si="25"/>
        <v>13711</v>
      </c>
      <c r="I58" s="11">
        <f t="shared" si="25"/>
        <v>811</v>
      </c>
      <c r="J58" s="11">
        <f t="shared" si="25"/>
        <v>811</v>
      </c>
    </row>
    <row r="59" spans="1:10" ht="15">
      <c r="A59" s="26"/>
      <c r="B59" s="26"/>
      <c r="C59" s="26"/>
      <c r="D59" s="27" t="s">
        <v>12</v>
      </c>
      <c r="E59" s="161"/>
      <c r="F59" s="162"/>
      <c r="G59" s="149">
        <f>G58-H58</f>
        <v>0</v>
      </c>
      <c r="H59" s="150"/>
      <c r="I59" s="149">
        <f>I58-J58</f>
        <v>0</v>
      </c>
      <c r="J59" s="150"/>
    </row>
  </sheetData>
  <sheetProtection/>
  <mergeCells count="23">
    <mergeCell ref="A6:D6"/>
    <mergeCell ref="A7:D7"/>
    <mergeCell ref="A11:D11"/>
    <mergeCell ref="E34:F34"/>
    <mergeCell ref="A22:D22"/>
    <mergeCell ref="D4:D5"/>
    <mergeCell ref="E4:F4"/>
    <mergeCell ref="G4:H4"/>
    <mergeCell ref="I4:J4"/>
    <mergeCell ref="G34:H34"/>
    <mergeCell ref="I34:J34"/>
    <mergeCell ref="A28:D28"/>
    <mergeCell ref="A33:D33"/>
    <mergeCell ref="A34:D34"/>
    <mergeCell ref="A15:D15"/>
    <mergeCell ref="E59:F59"/>
    <mergeCell ref="G59:H59"/>
    <mergeCell ref="I59:J59"/>
    <mergeCell ref="A1:J1"/>
    <mergeCell ref="A2:J2"/>
    <mergeCell ref="A4:A5"/>
    <mergeCell ref="B4:B5"/>
    <mergeCell ref="C4:C5"/>
  </mergeCells>
  <printOptions horizontalCentered="1"/>
  <pageMargins left="0.5511811023622047" right="0.2362204724409449" top="1.0236220472440944" bottom="0.4724409448818898" header="0.3937007874015748" footer="0.4724409448818898"/>
  <pageSetup fitToHeight="4" horizontalDpi="600" verticalDpi="600" orientation="landscape" paperSize="9" scale="88" r:id="rId1"/>
  <headerFooter>
    <oddHeader>&amp;RZałącznik Nr 2  do Uchwały Nr   485/11 
Zarządu Powiatu w Stargardzie Szczecińskim
z dnia  czerwca 2011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defaultGridColor="0" zoomScalePageLayoutView="0" colorId="8" workbookViewId="0" topLeftCell="A1">
      <pane ySplit="6" topLeftCell="A10" activePane="bottomLeft" state="frozen"/>
      <selection pane="topLeft" activeCell="B37" sqref="B37:J39"/>
      <selection pane="bottomLeft" activeCell="C29" sqref="C29"/>
    </sheetView>
  </sheetViews>
  <sheetFormatPr defaultColWidth="9.140625" defaultRowHeight="15"/>
  <cols>
    <col min="1" max="1" width="6.140625" style="63" customWidth="1"/>
    <col min="2" max="2" width="10.140625" style="63" customWidth="1"/>
    <col min="3" max="3" width="13.57421875" style="63" customWidth="1"/>
    <col min="4" max="4" width="16.7109375" style="63" customWidth="1"/>
    <col min="5" max="5" width="14.8515625" style="63" customWidth="1"/>
    <col min="6" max="6" width="18.140625" style="63" customWidth="1"/>
    <col min="7" max="7" width="17.00390625" style="63" customWidth="1"/>
    <col min="8" max="8" width="15.00390625" style="63" customWidth="1"/>
    <col min="9" max="9" width="15.8515625" style="63" customWidth="1"/>
    <col min="10" max="10" width="15.421875" style="63" customWidth="1"/>
    <col min="11" max="11" width="6.421875" style="63" customWidth="1"/>
    <col min="12" max="12" width="18.8515625" style="63" customWidth="1"/>
    <col min="13" max="16384" width="9.140625" style="61" customWidth="1"/>
  </cols>
  <sheetData>
    <row r="1" spans="1:12" ht="57.75" customHeight="1">
      <c r="A1" s="179" t="s">
        <v>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</row>
    <row r="2" spans="5:12" ht="12" customHeight="1">
      <c r="E2" s="64"/>
      <c r="F2" s="64"/>
      <c r="G2" s="64"/>
      <c r="H2" s="64"/>
      <c r="I2" s="64"/>
      <c r="L2" s="65" t="s">
        <v>0</v>
      </c>
    </row>
    <row r="3" spans="1:12" s="62" customFormat="1" ht="17.25" customHeight="1">
      <c r="A3" s="182" t="s">
        <v>1</v>
      </c>
      <c r="B3" s="182" t="s">
        <v>53</v>
      </c>
      <c r="C3" s="183" t="s">
        <v>73</v>
      </c>
      <c r="D3" s="183" t="s">
        <v>74</v>
      </c>
      <c r="E3" s="184" t="s">
        <v>75</v>
      </c>
      <c r="F3" s="184"/>
      <c r="G3" s="184"/>
      <c r="H3" s="184"/>
      <c r="I3" s="184"/>
      <c r="J3" s="184"/>
      <c r="K3" s="184"/>
      <c r="L3" s="184"/>
    </row>
    <row r="4" spans="1:12" s="62" customFormat="1" ht="12" customHeight="1">
      <c r="A4" s="182"/>
      <c r="B4" s="182"/>
      <c r="C4" s="183"/>
      <c r="D4" s="183"/>
      <c r="E4" s="184" t="s">
        <v>76</v>
      </c>
      <c r="F4" s="184" t="s">
        <v>75</v>
      </c>
      <c r="G4" s="184"/>
      <c r="H4" s="184"/>
      <c r="I4" s="184"/>
      <c r="J4" s="184"/>
      <c r="K4" s="184"/>
      <c r="L4" s="184" t="s">
        <v>77</v>
      </c>
    </row>
    <row r="5" spans="1:12" s="62" customFormat="1" ht="12" customHeight="1">
      <c r="A5" s="182"/>
      <c r="B5" s="182"/>
      <c r="C5" s="183"/>
      <c r="D5" s="183"/>
      <c r="E5" s="184"/>
      <c r="F5" s="185" t="s">
        <v>78</v>
      </c>
      <c r="G5" s="186"/>
      <c r="H5" s="66"/>
      <c r="I5" s="171" t="s">
        <v>20</v>
      </c>
      <c r="J5" s="173" t="s">
        <v>79</v>
      </c>
      <c r="K5" s="174"/>
      <c r="L5" s="184"/>
    </row>
    <row r="6" spans="1:12" ht="93" customHeight="1">
      <c r="A6" s="182"/>
      <c r="B6" s="182"/>
      <c r="C6" s="183"/>
      <c r="D6" s="183"/>
      <c r="E6" s="184"/>
      <c r="F6" s="67" t="s">
        <v>80</v>
      </c>
      <c r="G6" s="67" t="s">
        <v>19</v>
      </c>
      <c r="H6" s="68" t="s">
        <v>21</v>
      </c>
      <c r="I6" s="172"/>
      <c r="J6" s="175"/>
      <c r="K6" s="176"/>
      <c r="L6" s="184"/>
    </row>
    <row r="7" spans="1:12" s="70" customFormat="1" ht="11.25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177">
        <v>10</v>
      </c>
      <c r="K7" s="178"/>
      <c r="L7" s="69">
        <v>11</v>
      </c>
    </row>
    <row r="8" spans="1:12" ht="18.75" customHeight="1">
      <c r="A8" s="71" t="s">
        <v>30</v>
      </c>
      <c r="B8" s="71"/>
      <c r="C8" s="72">
        <f>SUM(D8)</f>
        <v>75000</v>
      </c>
      <c r="D8" s="72">
        <f>SUM(D9)</f>
        <v>75000</v>
      </c>
      <c r="E8" s="72">
        <f>SUM(F8:J8)</f>
        <v>75000</v>
      </c>
      <c r="F8" s="72">
        <f aca="true" t="shared" si="0" ref="F8:L8">SUM(F9)</f>
        <v>0</v>
      </c>
      <c r="G8" s="72">
        <f t="shared" si="0"/>
        <v>75000</v>
      </c>
      <c r="H8" s="72">
        <f t="shared" si="0"/>
        <v>0</v>
      </c>
      <c r="I8" s="72">
        <f t="shared" si="0"/>
        <v>0</v>
      </c>
      <c r="J8" s="163">
        <f t="shared" si="0"/>
        <v>0</v>
      </c>
      <c r="K8" s="164"/>
      <c r="L8" s="72">
        <f t="shared" si="0"/>
        <v>0</v>
      </c>
    </row>
    <row r="9" spans="1:12" ht="19.5" customHeight="1">
      <c r="A9" s="73"/>
      <c r="B9" s="73" t="s">
        <v>31</v>
      </c>
      <c r="C9" s="74">
        <f aca="true" t="shared" si="1" ref="C9:C26">SUM(D9)</f>
        <v>75000</v>
      </c>
      <c r="D9" s="75">
        <f>SUM(E9+L9)</f>
        <v>75000</v>
      </c>
      <c r="E9" s="75">
        <f aca="true" t="shared" si="2" ref="E9:E26">SUM(F9:J9)</f>
        <v>75000</v>
      </c>
      <c r="F9" s="75">
        <v>0</v>
      </c>
      <c r="G9" s="75">
        <v>75000</v>
      </c>
      <c r="H9" s="75">
        <v>0</v>
      </c>
      <c r="I9" s="75">
        <v>0</v>
      </c>
      <c r="J9" s="165">
        <v>0</v>
      </c>
      <c r="K9" s="166"/>
      <c r="L9" s="75">
        <f aca="true" t="shared" si="3" ref="L9:L23">SUM(L10)</f>
        <v>0</v>
      </c>
    </row>
    <row r="10" spans="1:12" ht="20.25" customHeight="1">
      <c r="A10" s="71" t="s">
        <v>32</v>
      </c>
      <c r="B10" s="71"/>
      <c r="C10" s="72">
        <f t="shared" si="1"/>
        <v>67000</v>
      </c>
      <c r="D10" s="72">
        <f aca="true" t="shared" si="4" ref="D10:J10">SUM(D11)</f>
        <v>67000</v>
      </c>
      <c r="E10" s="72">
        <f t="shared" si="4"/>
        <v>67000</v>
      </c>
      <c r="F10" s="72">
        <f t="shared" si="4"/>
        <v>0</v>
      </c>
      <c r="G10" s="72">
        <f t="shared" si="4"/>
        <v>67000</v>
      </c>
      <c r="H10" s="72">
        <f t="shared" si="4"/>
        <v>0</v>
      </c>
      <c r="I10" s="72">
        <f t="shared" si="4"/>
        <v>0</v>
      </c>
      <c r="J10" s="163">
        <f t="shared" si="4"/>
        <v>0</v>
      </c>
      <c r="K10" s="164"/>
      <c r="L10" s="72">
        <f t="shared" si="3"/>
        <v>0</v>
      </c>
    </row>
    <row r="11" spans="1:12" ht="18.75" customHeight="1">
      <c r="A11" s="73"/>
      <c r="B11" s="73" t="s">
        <v>33</v>
      </c>
      <c r="C11" s="74">
        <f t="shared" si="1"/>
        <v>67000</v>
      </c>
      <c r="D11" s="75">
        <f>SUM(E11+L11)</f>
        <v>67000</v>
      </c>
      <c r="E11" s="75">
        <f t="shared" si="2"/>
        <v>67000</v>
      </c>
      <c r="F11" s="75">
        <v>0</v>
      </c>
      <c r="G11" s="75">
        <v>67000</v>
      </c>
      <c r="H11" s="75">
        <v>0</v>
      </c>
      <c r="I11" s="75">
        <v>0</v>
      </c>
      <c r="J11" s="165">
        <v>0</v>
      </c>
      <c r="K11" s="166"/>
      <c r="L11" s="75">
        <f t="shared" si="3"/>
        <v>0</v>
      </c>
    </row>
    <row r="12" spans="1:12" ht="20.25" customHeight="1">
      <c r="A12" s="71" t="s">
        <v>34</v>
      </c>
      <c r="B12" s="71"/>
      <c r="C12" s="72">
        <f t="shared" si="1"/>
        <v>621692</v>
      </c>
      <c r="D12" s="72">
        <f>SUM(D13:D15)</f>
        <v>621692</v>
      </c>
      <c r="E12" s="72">
        <f aca="true" t="shared" si="5" ref="E12:L12">SUM(E13:E15)</f>
        <v>621692</v>
      </c>
      <c r="F12" s="72">
        <f t="shared" si="5"/>
        <v>323594</v>
      </c>
      <c r="G12" s="72">
        <f t="shared" si="5"/>
        <v>297698</v>
      </c>
      <c r="H12" s="72">
        <f t="shared" si="5"/>
        <v>0</v>
      </c>
      <c r="I12" s="72">
        <f t="shared" si="5"/>
        <v>400</v>
      </c>
      <c r="J12" s="163">
        <f t="shared" si="5"/>
        <v>0</v>
      </c>
      <c r="K12" s="164"/>
      <c r="L12" s="72">
        <f t="shared" si="5"/>
        <v>0</v>
      </c>
    </row>
    <row r="13" spans="1:12" ht="18.75" customHeight="1">
      <c r="A13" s="73"/>
      <c r="B13" s="73" t="s">
        <v>35</v>
      </c>
      <c r="C13" s="74">
        <f t="shared" si="1"/>
        <v>213000</v>
      </c>
      <c r="D13" s="75">
        <f>SUM(E13+L13)</f>
        <v>213000</v>
      </c>
      <c r="E13" s="75">
        <f t="shared" si="2"/>
        <v>213000</v>
      </c>
      <c r="F13" s="75">
        <v>0</v>
      </c>
      <c r="G13" s="75">
        <v>213000</v>
      </c>
      <c r="H13" s="75">
        <v>0</v>
      </c>
      <c r="I13" s="75">
        <v>0</v>
      </c>
      <c r="J13" s="165">
        <v>0</v>
      </c>
      <c r="K13" s="166"/>
      <c r="L13" s="75">
        <f t="shared" si="3"/>
        <v>0</v>
      </c>
    </row>
    <row r="14" spans="1:12" ht="18" customHeight="1">
      <c r="A14" s="73"/>
      <c r="B14" s="73" t="s">
        <v>36</v>
      </c>
      <c r="C14" s="74">
        <f t="shared" si="1"/>
        <v>55000</v>
      </c>
      <c r="D14" s="75">
        <f>SUM(E14+L14)</f>
        <v>55000</v>
      </c>
      <c r="E14" s="75">
        <f t="shared" si="2"/>
        <v>55000</v>
      </c>
      <c r="F14" s="75">
        <v>0</v>
      </c>
      <c r="G14" s="75">
        <v>55000</v>
      </c>
      <c r="H14" s="75">
        <v>0</v>
      </c>
      <c r="I14" s="75">
        <v>0</v>
      </c>
      <c r="J14" s="165">
        <v>0</v>
      </c>
      <c r="K14" s="166"/>
      <c r="L14" s="75">
        <f t="shared" si="3"/>
        <v>0</v>
      </c>
    </row>
    <row r="15" spans="1:12" ht="18" customHeight="1">
      <c r="A15" s="73"/>
      <c r="B15" s="73" t="s">
        <v>37</v>
      </c>
      <c r="C15" s="74">
        <f t="shared" si="1"/>
        <v>353692</v>
      </c>
      <c r="D15" s="75">
        <f>SUM(E15+L15)</f>
        <v>353692</v>
      </c>
      <c r="E15" s="75">
        <f t="shared" si="2"/>
        <v>353692</v>
      </c>
      <c r="F15" s="75">
        <v>323594</v>
      </c>
      <c r="G15" s="75">
        <v>29698</v>
      </c>
      <c r="H15" s="75">
        <v>0</v>
      </c>
      <c r="I15" s="75">
        <v>400</v>
      </c>
      <c r="J15" s="165">
        <f>SUM(J16)</f>
        <v>0</v>
      </c>
      <c r="K15" s="166"/>
      <c r="L15" s="75">
        <f t="shared" si="3"/>
        <v>0</v>
      </c>
    </row>
    <row r="16" spans="1:12" ht="19.5" customHeight="1">
      <c r="A16" s="71" t="s">
        <v>38</v>
      </c>
      <c r="B16" s="71"/>
      <c r="C16" s="72">
        <f t="shared" si="1"/>
        <v>296800</v>
      </c>
      <c r="D16" s="72">
        <f>SUM(D17:D18)</f>
        <v>296800</v>
      </c>
      <c r="E16" s="72">
        <f aca="true" t="shared" si="6" ref="E16:L16">SUM(E17:E18)</f>
        <v>296800</v>
      </c>
      <c r="F16" s="72">
        <f t="shared" si="6"/>
        <v>265249</v>
      </c>
      <c r="G16" s="72">
        <f t="shared" si="6"/>
        <v>15311</v>
      </c>
      <c r="H16" s="72">
        <f t="shared" si="6"/>
        <v>0</v>
      </c>
      <c r="I16" s="72">
        <f t="shared" si="6"/>
        <v>16240</v>
      </c>
      <c r="J16" s="163">
        <f t="shared" si="6"/>
        <v>0</v>
      </c>
      <c r="K16" s="164"/>
      <c r="L16" s="72">
        <f t="shared" si="6"/>
        <v>0</v>
      </c>
    </row>
    <row r="17" spans="1:12" ht="18.75" customHeight="1">
      <c r="A17" s="73"/>
      <c r="B17" s="73" t="s">
        <v>39</v>
      </c>
      <c r="C17" s="74">
        <f t="shared" si="1"/>
        <v>255800</v>
      </c>
      <c r="D17" s="75">
        <f>SUM(E17+L17)</f>
        <v>255800</v>
      </c>
      <c r="E17" s="75">
        <f t="shared" si="2"/>
        <v>255800</v>
      </c>
      <c r="F17" s="75">
        <v>255800</v>
      </c>
      <c r="G17" s="75">
        <v>0</v>
      </c>
      <c r="H17" s="75">
        <v>0</v>
      </c>
      <c r="I17" s="75">
        <v>0</v>
      </c>
      <c r="J17" s="165">
        <v>0</v>
      </c>
      <c r="K17" s="166"/>
      <c r="L17" s="75">
        <f t="shared" si="3"/>
        <v>0</v>
      </c>
    </row>
    <row r="18" spans="1:12" ht="18.75" customHeight="1">
      <c r="A18" s="73"/>
      <c r="B18" s="73" t="s">
        <v>40</v>
      </c>
      <c r="C18" s="74">
        <f t="shared" si="1"/>
        <v>41000</v>
      </c>
      <c r="D18" s="75">
        <f>SUM(E18+L18)</f>
        <v>41000</v>
      </c>
      <c r="E18" s="75">
        <f t="shared" si="2"/>
        <v>41000</v>
      </c>
      <c r="F18" s="75">
        <v>9449</v>
      </c>
      <c r="G18" s="75">
        <v>15311</v>
      </c>
      <c r="H18" s="75">
        <v>0</v>
      </c>
      <c r="I18" s="75">
        <v>16240</v>
      </c>
      <c r="J18" s="165">
        <v>0</v>
      </c>
      <c r="K18" s="166"/>
      <c r="L18" s="75">
        <f t="shared" si="3"/>
        <v>0</v>
      </c>
    </row>
    <row r="19" spans="1:12" ht="21" customHeight="1">
      <c r="A19" s="71" t="s">
        <v>41</v>
      </c>
      <c r="B19" s="71"/>
      <c r="C19" s="72">
        <f t="shared" si="1"/>
        <v>5859500</v>
      </c>
      <c r="D19" s="72">
        <f aca="true" t="shared" si="7" ref="D19:J19">SUM(D20)</f>
        <v>5859500</v>
      </c>
      <c r="E19" s="72">
        <f t="shared" si="7"/>
        <v>5859500</v>
      </c>
      <c r="F19" s="72">
        <f t="shared" si="7"/>
        <v>4860832</v>
      </c>
      <c r="G19" s="72">
        <f t="shared" si="7"/>
        <v>698668</v>
      </c>
      <c r="H19" s="72">
        <f t="shared" si="7"/>
        <v>0</v>
      </c>
      <c r="I19" s="72">
        <f t="shared" si="7"/>
        <v>300000</v>
      </c>
      <c r="J19" s="163">
        <f t="shared" si="7"/>
        <v>0</v>
      </c>
      <c r="K19" s="164"/>
      <c r="L19" s="72">
        <f t="shared" si="3"/>
        <v>0</v>
      </c>
    </row>
    <row r="20" spans="1:12" ht="21.75" customHeight="1">
      <c r="A20" s="73"/>
      <c r="B20" s="73" t="s">
        <v>42</v>
      </c>
      <c r="C20" s="74">
        <f t="shared" si="1"/>
        <v>5859500</v>
      </c>
      <c r="D20" s="75">
        <f>SUM(E20+L20)</f>
        <v>5859500</v>
      </c>
      <c r="E20" s="75">
        <f t="shared" si="2"/>
        <v>5859500</v>
      </c>
      <c r="F20" s="75">
        <v>4860832</v>
      </c>
      <c r="G20" s="75">
        <v>698668</v>
      </c>
      <c r="H20" s="75">
        <v>0</v>
      </c>
      <c r="I20" s="75">
        <v>300000</v>
      </c>
      <c r="J20" s="165">
        <v>0</v>
      </c>
      <c r="K20" s="166"/>
      <c r="L20" s="75">
        <f t="shared" si="3"/>
        <v>0</v>
      </c>
    </row>
    <row r="21" spans="1:12" ht="18.75" customHeight="1">
      <c r="A21" s="71" t="s">
        <v>43</v>
      </c>
      <c r="B21" s="71"/>
      <c r="C21" s="72">
        <f t="shared" si="1"/>
        <v>3478000</v>
      </c>
      <c r="D21" s="72">
        <f aca="true" t="shared" si="8" ref="D21:J21">SUM(D22)</f>
        <v>3478000</v>
      </c>
      <c r="E21" s="72">
        <f t="shared" si="8"/>
        <v>3478000</v>
      </c>
      <c r="F21" s="72">
        <f t="shared" si="8"/>
        <v>0</v>
      </c>
      <c r="G21" s="72">
        <f t="shared" si="8"/>
        <v>3478000</v>
      </c>
      <c r="H21" s="72"/>
      <c r="I21" s="72">
        <f t="shared" si="8"/>
        <v>0</v>
      </c>
      <c r="J21" s="163">
        <f t="shared" si="8"/>
        <v>0</v>
      </c>
      <c r="K21" s="164"/>
      <c r="L21" s="72">
        <f t="shared" si="3"/>
        <v>0</v>
      </c>
    </row>
    <row r="22" spans="1:12" ht="20.25" customHeight="1">
      <c r="A22" s="76"/>
      <c r="B22" s="73" t="s">
        <v>44</v>
      </c>
      <c r="C22" s="74">
        <f t="shared" si="1"/>
        <v>3478000</v>
      </c>
      <c r="D22" s="75">
        <f>SUM(E22+L22)</f>
        <v>3478000</v>
      </c>
      <c r="E22" s="75">
        <f t="shared" si="2"/>
        <v>3478000</v>
      </c>
      <c r="F22" s="75">
        <v>0</v>
      </c>
      <c r="G22" s="75">
        <v>3478000</v>
      </c>
      <c r="H22" s="75">
        <v>0</v>
      </c>
      <c r="I22" s="75">
        <v>0</v>
      </c>
      <c r="J22" s="165">
        <v>0</v>
      </c>
      <c r="K22" s="166"/>
      <c r="L22" s="75">
        <f t="shared" si="3"/>
        <v>0</v>
      </c>
    </row>
    <row r="23" spans="1:12" ht="19.5" customHeight="1">
      <c r="A23" s="71" t="s">
        <v>45</v>
      </c>
      <c r="B23" s="77"/>
      <c r="C23" s="72">
        <f t="shared" si="1"/>
        <v>12000</v>
      </c>
      <c r="D23" s="72">
        <f aca="true" t="shared" si="9" ref="D23:J23">SUM(D24)</f>
        <v>12000</v>
      </c>
      <c r="E23" s="72">
        <f t="shared" si="9"/>
        <v>12000</v>
      </c>
      <c r="F23" s="72">
        <f t="shared" si="9"/>
        <v>0</v>
      </c>
      <c r="G23" s="72">
        <f t="shared" si="9"/>
        <v>12000</v>
      </c>
      <c r="H23" s="72">
        <f t="shared" si="9"/>
        <v>0</v>
      </c>
      <c r="I23" s="72">
        <f t="shared" si="9"/>
        <v>0</v>
      </c>
      <c r="J23" s="163">
        <f t="shared" si="9"/>
        <v>0</v>
      </c>
      <c r="K23" s="164"/>
      <c r="L23" s="72">
        <f t="shared" si="3"/>
        <v>0</v>
      </c>
    </row>
    <row r="24" spans="1:12" ht="20.25" customHeight="1">
      <c r="A24" s="76"/>
      <c r="B24" s="73" t="s">
        <v>46</v>
      </c>
      <c r="C24" s="74">
        <f t="shared" si="1"/>
        <v>12000</v>
      </c>
      <c r="D24" s="75">
        <f>SUM(E24+L24)</f>
        <v>12000</v>
      </c>
      <c r="E24" s="75">
        <f t="shared" si="2"/>
        <v>12000</v>
      </c>
      <c r="F24" s="75">
        <v>0</v>
      </c>
      <c r="G24" s="75">
        <v>12000</v>
      </c>
      <c r="H24" s="75">
        <v>0</v>
      </c>
      <c r="I24" s="75">
        <v>0</v>
      </c>
      <c r="J24" s="165">
        <v>0</v>
      </c>
      <c r="K24" s="166"/>
      <c r="L24" s="75">
        <v>0</v>
      </c>
    </row>
    <row r="25" spans="1:12" ht="19.5" customHeight="1">
      <c r="A25" s="71" t="s">
        <v>47</v>
      </c>
      <c r="B25" s="71"/>
      <c r="C25" s="72">
        <f t="shared" si="1"/>
        <v>232000</v>
      </c>
      <c r="D25" s="72">
        <f>SUM(D26)</f>
        <v>232000</v>
      </c>
      <c r="E25" s="72">
        <f aca="true" t="shared" si="10" ref="E25:L25">SUM(E26)</f>
        <v>232000</v>
      </c>
      <c r="F25" s="72">
        <f t="shared" si="10"/>
        <v>142880</v>
      </c>
      <c r="G25" s="72">
        <f t="shared" si="10"/>
        <v>89120</v>
      </c>
      <c r="H25" s="72">
        <f t="shared" si="10"/>
        <v>0</v>
      </c>
      <c r="I25" s="72">
        <f t="shared" si="10"/>
        <v>0</v>
      </c>
      <c r="J25" s="163">
        <f t="shared" si="10"/>
        <v>0</v>
      </c>
      <c r="K25" s="164"/>
      <c r="L25" s="72">
        <f t="shared" si="10"/>
        <v>0</v>
      </c>
    </row>
    <row r="26" spans="1:12" ht="20.25" customHeight="1">
      <c r="A26" s="76"/>
      <c r="B26" s="73" t="s">
        <v>48</v>
      </c>
      <c r="C26" s="74">
        <f t="shared" si="1"/>
        <v>232000</v>
      </c>
      <c r="D26" s="75">
        <f>SUM(E26+L26)</f>
        <v>232000</v>
      </c>
      <c r="E26" s="75">
        <f t="shared" si="2"/>
        <v>232000</v>
      </c>
      <c r="F26" s="75">
        <v>142880</v>
      </c>
      <c r="G26" s="75">
        <v>89120</v>
      </c>
      <c r="H26" s="75">
        <v>0</v>
      </c>
      <c r="I26" s="75">
        <v>0</v>
      </c>
      <c r="J26" s="165">
        <v>0</v>
      </c>
      <c r="K26" s="166"/>
      <c r="L26" s="75">
        <v>0</v>
      </c>
    </row>
    <row r="27" spans="1:12" ht="22.5" customHeight="1">
      <c r="A27" s="167" t="s">
        <v>81</v>
      </c>
      <c r="B27" s="168"/>
      <c r="C27" s="78">
        <f aca="true" t="shared" si="11" ref="C27:I27">C25+C23+C21+C19+C16+C12+C10+C8</f>
        <v>10641992</v>
      </c>
      <c r="D27" s="78">
        <f t="shared" si="11"/>
        <v>10641992</v>
      </c>
      <c r="E27" s="78">
        <f t="shared" si="11"/>
        <v>10641992</v>
      </c>
      <c r="F27" s="78">
        <f t="shared" si="11"/>
        <v>5592555</v>
      </c>
      <c r="G27" s="78">
        <f t="shared" si="11"/>
        <v>4732797</v>
      </c>
      <c r="H27" s="78">
        <f t="shared" si="11"/>
        <v>0</v>
      </c>
      <c r="I27" s="78">
        <f t="shared" si="11"/>
        <v>316640</v>
      </c>
      <c r="J27" s="169">
        <f>SUM(J8+J10+J12+J16+J19+J21+J23+J25)</f>
        <v>0</v>
      </c>
      <c r="K27" s="170"/>
      <c r="L27" s="78">
        <f>SUM(L8+L10+L12+L16+L19+L21+L23+L25)</f>
        <v>0</v>
      </c>
    </row>
  </sheetData>
  <sheetProtection/>
  <mergeCells count="34">
    <mergeCell ref="A1:L1"/>
    <mergeCell ref="A3:A6"/>
    <mergeCell ref="B3:B6"/>
    <mergeCell ref="C3:C6"/>
    <mergeCell ref="D3:D6"/>
    <mergeCell ref="E3:L3"/>
    <mergeCell ref="E4:E6"/>
    <mergeCell ref="F4:K4"/>
    <mergeCell ref="L4:L6"/>
    <mergeCell ref="F5:G5"/>
    <mergeCell ref="I5:I6"/>
    <mergeCell ref="J5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A27:B27"/>
    <mergeCell ref="J27:K27"/>
  </mergeCells>
  <printOptions horizontalCentered="1"/>
  <pageMargins left="0.35433070866141736" right="0.2362204724409449" top="1.7716535433070868" bottom="0.5905511811023623" header="0.5511811023622047" footer="0.5118110236220472"/>
  <pageSetup horizontalDpi="300" verticalDpi="300" orientation="landscape" paperSize="9" scale="84" r:id="rId1"/>
  <headerFooter alignWithMargins="0">
    <oddHeader>&amp;RZałącznik Nr 3 do Uchwały Nr 485/11 
Zarządu  Powiatu 
w Stargardzie Szczecińskim
z dnia 9 czerwca 2011 r.
zastępujący załącznik Nr 4 
do uchwały w sprawie uchwalenia budżetu
Powiatu na 2011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281"/>
  <sheetViews>
    <sheetView tabSelected="1" workbookViewId="0" topLeftCell="C1">
      <pane ySplit="5" topLeftCell="A12" activePane="bottomLeft" state="frozen"/>
      <selection pane="topLeft" activeCell="D168" sqref="D168:D172"/>
      <selection pane="bottomLeft" activeCell="L28" sqref="L28"/>
    </sheetView>
  </sheetViews>
  <sheetFormatPr defaultColWidth="9.140625" defaultRowHeight="15"/>
  <cols>
    <col min="1" max="1" width="5.140625" style="80" customWidth="1"/>
    <col min="2" max="2" width="5.8515625" style="80" customWidth="1"/>
    <col min="3" max="3" width="6.8515625" style="80" customWidth="1"/>
    <col min="4" max="4" width="7.140625" style="80" customWidth="1"/>
    <col min="5" max="5" width="42.421875" style="80" customWidth="1"/>
    <col min="6" max="6" width="12.7109375" style="80" customWidth="1"/>
    <col min="7" max="8" width="15.421875" style="80" customWidth="1"/>
    <col min="9" max="9" width="14.7109375" style="80" customWidth="1"/>
    <col min="10" max="10" width="14.00390625" style="80" customWidth="1"/>
    <col min="11" max="11" width="22.140625" style="80" customWidth="1"/>
    <col min="12" max="16384" width="9.140625" style="80" customWidth="1"/>
  </cols>
  <sheetData>
    <row r="1" spans="1:14" ht="36.75" customHeight="1">
      <c r="A1" s="192" t="s">
        <v>90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  <c r="L1" s="79"/>
      <c r="M1" s="79"/>
      <c r="N1" s="79"/>
    </row>
    <row r="2" spans="1:11" ht="11.2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91</v>
      </c>
      <c r="B3" s="196" t="s">
        <v>1</v>
      </c>
      <c r="C3" s="196" t="s">
        <v>92</v>
      </c>
      <c r="D3" s="196" t="s">
        <v>3</v>
      </c>
      <c r="E3" s="187" t="s">
        <v>93</v>
      </c>
      <c r="F3" s="187" t="s">
        <v>94</v>
      </c>
      <c r="G3" s="187" t="s">
        <v>95</v>
      </c>
      <c r="H3" s="187"/>
      <c r="I3" s="187"/>
      <c r="J3" s="187"/>
      <c r="K3" s="187" t="s">
        <v>96</v>
      </c>
    </row>
    <row r="4" spans="1:11" ht="12.75">
      <c r="A4" s="196"/>
      <c r="B4" s="196"/>
      <c r="C4" s="196"/>
      <c r="D4" s="196"/>
      <c r="E4" s="187"/>
      <c r="F4" s="187"/>
      <c r="G4" s="187" t="s">
        <v>97</v>
      </c>
      <c r="H4" s="187" t="s">
        <v>98</v>
      </c>
      <c r="I4" s="187"/>
      <c r="J4" s="187"/>
      <c r="K4" s="187"/>
    </row>
    <row r="5" spans="1:11" ht="39.75" customHeight="1">
      <c r="A5" s="196"/>
      <c r="B5" s="196"/>
      <c r="C5" s="196"/>
      <c r="D5" s="196"/>
      <c r="E5" s="187"/>
      <c r="F5" s="187"/>
      <c r="G5" s="187"/>
      <c r="H5" s="81" t="s">
        <v>99</v>
      </c>
      <c r="I5" s="81" t="s">
        <v>100</v>
      </c>
      <c r="J5" s="81" t="s">
        <v>101</v>
      </c>
      <c r="K5" s="187"/>
    </row>
    <row r="6" spans="1:11" s="84" customFormat="1" ht="15.75" customHeight="1">
      <c r="A6" s="82">
        <v>1</v>
      </c>
      <c r="B6" s="82">
        <v>2</v>
      </c>
      <c r="C6" s="82">
        <v>3</v>
      </c>
      <c r="D6" s="82">
        <v>4</v>
      </c>
      <c r="E6" s="83">
        <v>5</v>
      </c>
      <c r="F6" s="82">
        <v>6</v>
      </c>
      <c r="G6" s="82">
        <v>7</v>
      </c>
      <c r="H6" s="82">
        <v>8</v>
      </c>
      <c r="I6" s="82">
        <v>9</v>
      </c>
      <c r="J6" s="82">
        <v>10</v>
      </c>
      <c r="K6" s="82">
        <v>11</v>
      </c>
    </row>
    <row r="7" spans="1:11" ht="15" customHeight="1">
      <c r="A7" s="188" t="s">
        <v>102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30" customHeight="1">
      <c r="A8" s="85"/>
      <c r="B8" s="85">
        <v>600</v>
      </c>
      <c r="C8" s="85"/>
      <c r="D8" s="85"/>
      <c r="E8" s="85" t="s">
        <v>103</v>
      </c>
      <c r="F8" s="86">
        <f>F9+F13+F15+F17+F20+F18</f>
        <v>113901804</v>
      </c>
      <c r="G8" s="86">
        <f>G9+G13+G15+G17+G20+G18</f>
        <v>8438503</v>
      </c>
      <c r="H8" s="86">
        <f>H9+H13+H15+H17+H20+H18</f>
        <v>1300000</v>
      </c>
      <c r="I8" s="86">
        <f>I9+I13+I15+I17+I20+I18</f>
        <v>3327270</v>
      </c>
      <c r="J8" s="86">
        <f>J9+J13+J15+J17+J20+J18</f>
        <v>3811233</v>
      </c>
      <c r="K8" s="87"/>
    </row>
    <row r="9" spans="1:11" ht="48.75" customHeight="1">
      <c r="A9" s="88" t="s">
        <v>104</v>
      </c>
      <c r="B9" s="88">
        <v>600</v>
      </c>
      <c r="C9" s="88">
        <v>60014</v>
      </c>
      <c r="D9" s="88">
        <v>6050</v>
      </c>
      <c r="E9" s="89" t="s">
        <v>105</v>
      </c>
      <c r="F9" s="90">
        <v>41000304</v>
      </c>
      <c r="G9" s="90">
        <f>SUM(G10:G12)</f>
        <v>430000</v>
      </c>
      <c r="H9" s="90">
        <f>SUM(H10:H12)</f>
        <v>0</v>
      </c>
      <c r="I9" s="90">
        <f>SUM(I10:I12)</f>
        <v>0</v>
      </c>
      <c r="J9" s="90">
        <f>SUM(J10:J12)</f>
        <v>430000</v>
      </c>
      <c r="K9" s="91" t="s">
        <v>106</v>
      </c>
    </row>
    <row r="10" spans="1:11" ht="58.5" customHeight="1">
      <c r="A10" s="88" t="s">
        <v>15</v>
      </c>
      <c r="B10" s="88"/>
      <c r="C10" s="88"/>
      <c r="D10" s="92"/>
      <c r="E10" s="93" t="s">
        <v>107</v>
      </c>
      <c r="F10" s="94">
        <v>5040000</v>
      </c>
      <c r="G10" s="94">
        <f>SUM(H10:J10)</f>
        <v>60000</v>
      </c>
      <c r="H10" s="94">
        <v>0</v>
      </c>
      <c r="I10" s="95">
        <v>0</v>
      </c>
      <c r="J10" s="94">
        <v>60000</v>
      </c>
      <c r="K10" s="91" t="s">
        <v>106</v>
      </c>
    </row>
    <row r="11" spans="1:11" ht="30" customHeight="1">
      <c r="A11" s="88"/>
      <c r="B11" s="88"/>
      <c r="C11" s="88"/>
      <c r="D11" s="88"/>
      <c r="E11" s="89" t="s">
        <v>108</v>
      </c>
      <c r="F11" s="90">
        <f>SUM(G11)</f>
        <v>270000</v>
      </c>
      <c r="G11" s="90">
        <f>SUM(H11:J11)</f>
        <v>270000</v>
      </c>
      <c r="H11" s="90">
        <v>0</v>
      </c>
      <c r="I11" s="96">
        <v>0</v>
      </c>
      <c r="J11" s="90">
        <v>270000</v>
      </c>
      <c r="K11" s="91" t="s">
        <v>106</v>
      </c>
    </row>
    <row r="12" spans="1:11" ht="27.75" customHeight="1">
      <c r="A12" s="88"/>
      <c r="B12" s="88"/>
      <c r="C12" s="88"/>
      <c r="D12" s="88"/>
      <c r="E12" s="89" t="s">
        <v>109</v>
      </c>
      <c r="F12" s="90">
        <f>SUM(G12)</f>
        <v>100000</v>
      </c>
      <c r="G12" s="90">
        <f>SUM(H12:J12)</f>
        <v>100000</v>
      </c>
      <c r="H12" s="90">
        <v>0</v>
      </c>
      <c r="I12" s="96">
        <v>0</v>
      </c>
      <c r="J12" s="90">
        <v>100000</v>
      </c>
      <c r="K12" s="91" t="s">
        <v>106</v>
      </c>
    </row>
    <row r="13" spans="1:11" ht="52.5" customHeight="1">
      <c r="A13" s="92" t="s">
        <v>110</v>
      </c>
      <c r="B13" s="92"/>
      <c r="C13" s="92"/>
      <c r="D13" s="92">
        <v>6050</v>
      </c>
      <c r="E13" s="93" t="s">
        <v>111</v>
      </c>
      <c r="F13" s="94">
        <v>53178000</v>
      </c>
      <c r="G13" s="94">
        <f>G14</f>
        <v>6574003</v>
      </c>
      <c r="H13" s="94">
        <f>H14</f>
        <v>1300000</v>
      </c>
      <c r="I13" s="94">
        <f>I14</f>
        <v>2833770</v>
      </c>
      <c r="J13" s="94">
        <f>J14</f>
        <v>2440233</v>
      </c>
      <c r="K13" s="97" t="s">
        <v>106</v>
      </c>
    </row>
    <row r="14" spans="1:11" ht="72.75" customHeight="1">
      <c r="A14" s="88"/>
      <c r="B14" s="98"/>
      <c r="C14" s="92" t="s">
        <v>15</v>
      </c>
      <c r="D14" s="92">
        <v>6050</v>
      </c>
      <c r="E14" s="93" t="s">
        <v>112</v>
      </c>
      <c r="F14" s="94">
        <f>G14</f>
        <v>6574003</v>
      </c>
      <c r="G14" s="94">
        <f>H14+J14+I14</f>
        <v>6574003</v>
      </c>
      <c r="H14" s="94">
        <v>1300000</v>
      </c>
      <c r="I14" s="95">
        <v>2833770</v>
      </c>
      <c r="J14" s="94">
        <v>2440233</v>
      </c>
      <c r="K14" s="97" t="s">
        <v>106</v>
      </c>
    </row>
    <row r="15" spans="1:11" ht="44.25" customHeight="1">
      <c r="A15" s="99" t="s">
        <v>113</v>
      </c>
      <c r="B15" s="88"/>
      <c r="C15" s="88"/>
      <c r="D15" s="88">
        <v>6050</v>
      </c>
      <c r="E15" s="89" t="s">
        <v>114</v>
      </c>
      <c r="F15" s="100">
        <v>14000000</v>
      </c>
      <c r="G15" s="100">
        <f>G16</f>
        <v>218000</v>
      </c>
      <c r="H15" s="100">
        <f>H16</f>
        <v>0</v>
      </c>
      <c r="I15" s="100">
        <f>I16</f>
        <v>0</v>
      </c>
      <c r="J15" s="100">
        <f>J16</f>
        <v>218000</v>
      </c>
      <c r="K15" s="91" t="s">
        <v>106</v>
      </c>
    </row>
    <row r="16" spans="1:11" ht="39.75" customHeight="1">
      <c r="A16" s="99"/>
      <c r="B16" s="88"/>
      <c r="C16" s="88"/>
      <c r="D16" s="88" t="s">
        <v>15</v>
      </c>
      <c r="E16" s="89" t="s">
        <v>115</v>
      </c>
      <c r="F16" s="100">
        <f>G16</f>
        <v>218000</v>
      </c>
      <c r="G16" s="100">
        <f>H16+J16+I16</f>
        <v>218000</v>
      </c>
      <c r="H16" s="100">
        <v>0</v>
      </c>
      <c r="I16" s="101">
        <v>0</v>
      </c>
      <c r="J16" s="100">
        <v>218000</v>
      </c>
      <c r="K16" s="91" t="s">
        <v>106</v>
      </c>
    </row>
    <row r="17" spans="1:11" ht="39.75" customHeight="1">
      <c r="A17" s="99" t="s">
        <v>116</v>
      </c>
      <c r="B17" s="88"/>
      <c r="C17" s="88"/>
      <c r="D17" s="88">
        <v>6050</v>
      </c>
      <c r="E17" s="89" t="s">
        <v>117</v>
      </c>
      <c r="F17" s="100">
        <v>3200000</v>
      </c>
      <c r="G17" s="100">
        <f>H17+J17+I17</f>
        <v>58000</v>
      </c>
      <c r="H17" s="100">
        <v>0</v>
      </c>
      <c r="I17" s="101">
        <v>0</v>
      </c>
      <c r="J17" s="100">
        <v>58000</v>
      </c>
      <c r="K17" s="91" t="s">
        <v>106</v>
      </c>
    </row>
    <row r="18" spans="1:11" ht="39.75" customHeight="1">
      <c r="A18" s="99" t="s">
        <v>118</v>
      </c>
      <c r="B18" s="88"/>
      <c r="C18" s="88"/>
      <c r="D18" s="88">
        <v>6050</v>
      </c>
      <c r="E18" s="89" t="s">
        <v>119</v>
      </c>
      <c r="F18" s="100">
        <f>F19</f>
        <v>1340000</v>
      </c>
      <c r="G18" s="100">
        <f>G19</f>
        <v>40000</v>
      </c>
      <c r="H18" s="100">
        <f>H19</f>
        <v>0</v>
      </c>
      <c r="I18" s="100">
        <f>I19</f>
        <v>0</v>
      </c>
      <c r="J18" s="100">
        <f>J19</f>
        <v>40000</v>
      </c>
      <c r="K18" s="91" t="s">
        <v>106</v>
      </c>
    </row>
    <row r="19" spans="1:11" ht="39.75" customHeight="1">
      <c r="A19" s="99"/>
      <c r="B19" s="88"/>
      <c r="C19" s="88"/>
      <c r="D19" s="88" t="s">
        <v>15</v>
      </c>
      <c r="E19" s="89" t="s">
        <v>120</v>
      </c>
      <c r="F19" s="100">
        <v>1340000</v>
      </c>
      <c r="G19" s="100">
        <f>H19+I19+J19</f>
        <v>40000</v>
      </c>
      <c r="H19" s="100">
        <v>0</v>
      </c>
      <c r="I19" s="101">
        <v>0</v>
      </c>
      <c r="J19" s="100">
        <v>40000</v>
      </c>
      <c r="K19" s="91" t="s">
        <v>106</v>
      </c>
    </row>
    <row r="20" spans="1:11" ht="29.25" customHeight="1">
      <c r="A20" s="92" t="s">
        <v>121</v>
      </c>
      <c r="B20" s="92"/>
      <c r="C20" s="92"/>
      <c r="D20" s="102">
        <v>6050</v>
      </c>
      <c r="E20" s="103" t="s">
        <v>122</v>
      </c>
      <c r="F20" s="104">
        <f>F21+F23+F24+F25+F26+F27+F28+F30</f>
        <v>1183500</v>
      </c>
      <c r="G20" s="104">
        <f>G21+G23+G24+G25+G26+G27+G28+G30</f>
        <v>1118500</v>
      </c>
      <c r="H20" s="104">
        <f>H21+H23+H24+H25+H26+H27+H28+H30</f>
        <v>0</v>
      </c>
      <c r="I20" s="104">
        <f>I21+I23+I24+I25+I26+I27+I28+I30</f>
        <v>493500</v>
      </c>
      <c r="J20" s="104">
        <f>J21+J23+J24+J25+J26+J27+J28+J30</f>
        <v>625000</v>
      </c>
      <c r="K20" s="97" t="s">
        <v>106</v>
      </c>
    </row>
    <row r="21" spans="1:11" ht="29.25" customHeight="1">
      <c r="A21" s="92"/>
      <c r="B21" s="92"/>
      <c r="C21" s="92"/>
      <c r="D21" s="88" t="s">
        <v>123</v>
      </c>
      <c r="E21" s="105" t="s">
        <v>119</v>
      </c>
      <c r="F21" s="106">
        <f>F22</f>
        <v>90000</v>
      </c>
      <c r="G21" s="106">
        <f>H21+J21+I21</f>
        <v>25000</v>
      </c>
      <c r="H21" s="106">
        <f>H22</f>
        <v>0</v>
      </c>
      <c r="I21" s="106">
        <f>I22</f>
        <v>0</v>
      </c>
      <c r="J21" s="106">
        <f>J22</f>
        <v>25000</v>
      </c>
      <c r="K21" s="97" t="s">
        <v>106</v>
      </c>
    </row>
    <row r="22" spans="1:11" ht="58.5" customHeight="1">
      <c r="A22" s="92"/>
      <c r="B22" s="92"/>
      <c r="C22" s="92"/>
      <c r="D22" s="88" t="s">
        <v>75</v>
      </c>
      <c r="E22" s="89" t="s">
        <v>124</v>
      </c>
      <c r="F22" s="100">
        <v>90000</v>
      </c>
      <c r="G22" s="100">
        <f aca="true" t="shared" si="0" ref="G22:G27">H22+I22+J22</f>
        <v>25000</v>
      </c>
      <c r="H22" s="100">
        <v>0</v>
      </c>
      <c r="I22" s="101">
        <v>0</v>
      </c>
      <c r="J22" s="100">
        <v>25000</v>
      </c>
      <c r="K22" s="97" t="s">
        <v>106</v>
      </c>
    </row>
    <row r="23" spans="1:11" ht="54.75" customHeight="1">
      <c r="A23" s="92"/>
      <c r="B23" s="92"/>
      <c r="C23" s="92"/>
      <c r="D23" s="88"/>
      <c r="E23" s="105" t="s">
        <v>125</v>
      </c>
      <c r="F23" s="106">
        <v>160000</v>
      </c>
      <c r="G23" s="106">
        <f t="shared" si="0"/>
        <v>160000</v>
      </c>
      <c r="H23" s="106">
        <v>0</v>
      </c>
      <c r="I23" s="107">
        <v>80000</v>
      </c>
      <c r="J23" s="106">
        <v>80000</v>
      </c>
      <c r="K23" s="97" t="s">
        <v>106</v>
      </c>
    </row>
    <row r="24" spans="1:11" ht="52.5" customHeight="1">
      <c r="A24" s="92"/>
      <c r="B24" s="92"/>
      <c r="C24" s="92"/>
      <c r="D24" s="92"/>
      <c r="E24" s="105" t="s">
        <v>126</v>
      </c>
      <c r="F24" s="106">
        <v>345000</v>
      </c>
      <c r="G24" s="106">
        <f t="shared" si="0"/>
        <v>345000</v>
      </c>
      <c r="H24" s="106">
        <v>0</v>
      </c>
      <c r="I24" s="107">
        <v>172500</v>
      </c>
      <c r="J24" s="106">
        <v>172500</v>
      </c>
      <c r="K24" s="97" t="s">
        <v>106</v>
      </c>
    </row>
    <row r="25" spans="1:11" ht="64.5" customHeight="1">
      <c r="A25" s="92"/>
      <c r="B25" s="92"/>
      <c r="C25" s="92"/>
      <c r="D25" s="92"/>
      <c r="E25" s="105" t="s">
        <v>127</v>
      </c>
      <c r="F25" s="106">
        <v>120000</v>
      </c>
      <c r="G25" s="106">
        <f t="shared" si="0"/>
        <v>120000</v>
      </c>
      <c r="H25" s="106">
        <v>0</v>
      </c>
      <c r="I25" s="107">
        <v>60000</v>
      </c>
      <c r="J25" s="106">
        <v>60000</v>
      </c>
      <c r="K25" s="97" t="s">
        <v>106</v>
      </c>
    </row>
    <row r="26" spans="1:11" ht="76.5" customHeight="1">
      <c r="A26" s="92"/>
      <c r="B26" s="92"/>
      <c r="C26" s="92"/>
      <c r="D26" s="92"/>
      <c r="E26" s="105" t="s">
        <v>128</v>
      </c>
      <c r="F26" s="106">
        <v>40000</v>
      </c>
      <c r="G26" s="106">
        <f t="shared" si="0"/>
        <v>40000</v>
      </c>
      <c r="H26" s="106">
        <v>0</v>
      </c>
      <c r="I26" s="107">
        <v>20000</v>
      </c>
      <c r="J26" s="106">
        <v>20000</v>
      </c>
      <c r="K26" s="97" t="s">
        <v>106</v>
      </c>
    </row>
    <row r="27" spans="1:11" s="144" customFormat="1" ht="117" customHeight="1">
      <c r="A27" s="139"/>
      <c r="B27" s="139"/>
      <c r="C27" s="139"/>
      <c r="D27" s="139"/>
      <c r="E27" s="140" t="s">
        <v>165</v>
      </c>
      <c r="F27" s="141">
        <v>90000</v>
      </c>
      <c r="G27" s="141">
        <f t="shared" si="0"/>
        <v>90000</v>
      </c>
      <c r="H27" s="141">
        <v>0</v>
      </c>
      <c r="I27" s="142">
        <v>45000</v>
      </c>
      <c r="J27" s="142">
        <v>45000</v>
      </c>
      <c r="K27" s="143" t="s">
        <v>106</v>
      </c>
    </row>
    <row r="28" spans="1:11" ht="49.5" customHeight="1">
      <c r="A28" s="92"/>
      <c r="B28" s="92"/>
      <c r="C28" s="92"/>
      <c r="D28" s="92"/>
      <c r="E28" s="105" t="s">
        <v>111</v>
      </c>
      <c r="F28" s="106">
        <f>F29</f>
        <v>206500</v>
      </c>
      <c r="G28" s="106">
        <f>G29</f>
        <v>206500</v>
      </c>
      <c r="H28" s="106">
        <f>H29</f>
        <v>0</v>
      </c>
      <c r="I28" s="106">
        <f>I29</f>
        <v>50000</v>
      </c>
      <c r="J28" s="106">
        <f>J29</f>
        <v>156500</v>
      </c>
      <c r="K28" s="97" t="s">
        <v>106</v>
      </c>
    </row>
    <row r="29" spans="1:11" ht="49.5" customHeight="1">
      <c r="A29" s="92"/>
      <c r="B29" s="92"/>
      <c r="C29" s="92"/>
      <c r="D29" s="92" t="s">
        <v>75</v>
      </c>
      <c r="E29" s="93" t="s">
        <v>129</v>
      </c>
      <c r="F29" s="94">
        <v>206500</v>
      </c>
      <c r="G29" s="94">
        <f>H29+J29+I29</f>
        <v>206500</v>
      </c>
      <c r="H29" s="94">
        <v>0</v>
      </c>
      <c r="I29" s="95">
        <v>50000</v>
      </c>
      <c r="J29" s="94">
        <v>156500</v>
      </c>
      <c r="K29" s="97" t="s">
        <v>106</v>
      </c>
    </row>
    <row r="30" spans="1:11" ht="78.75" customHeight="1">
      <c r="A30" s="92"/>
      <c r="B30" s="92"/>
      <c r="C30" s="92"/>
      <c r="D30" s="92"/>
      <c r="E30" s="105" t="s">
        <v>130</v>
      </c>
      <c r="F30" s="106">
        <v>132000</v>
      </c>
      <c r="G30" s="106">
        <f>H30+I30+J30</f>
        <v>132000</v>
      </c>
      <c r="H30" s="106">
        <v>0</v>
      </c>
      <c r="I30" s="107">
        <v>66000</v>
      </c>
      <c r="J30" s="106">
        <v>66000</v>
      </c>
      <c r="K30" s="97" t="s">
        <v>106</v>
      </c>
    </row>
    <row r="31" spans="1:11" ht="23.25" customHeight="1">
      <c r="A31" s="108"/>
      <c r="B31" s="108">
        <v>700</v>
      </c>
      <c r="C31" s="108"/>
      <c r="D31" s="108"/>
      <c r="E31" s="109" t="s">
        <v>131</v>
      </c>
      <c r="F31" s="110">
        <f>SUM(F32)</f>
        <v>19509</v>
      </c>
      <c r="G31" s="110">
        <f>SUM(G32)</f>
        <v>19509</v>
      </c>
      <c r="H31" s="110">
        <f>SUM(H32)</f>
        <v>0</v>
      </c>
      <c r="I31" s="110">
        <f>SUM(I32)</f>
        <v>19509</v>
      </c>
      <c r="J31" s="110">
        <f>SUM(J32)</f>
        <v>0</v>
      </c>
      <c r="K31" s="111"/>
    </row>
    <row r="32" spans="1:11" ht="65.25" customHeight="1">
      <c r="A32" s="88" t="s">
        <v>104</v>
      </c>
      <c r="B32" s="88">
        <v>700</v>
      </c>
      <c r="C32" s="88">
        <v>70005</v>
      </c>
      <c r="D32" s="88">
        <v>6060</v>
      </c>
      <c r="E32" s="112" t="s">
        <v>132</v>
      </c>
      <c r="F32" s="90">
        <f>G32</f>
        <v>19509</v>
      </c>
      <c r="G32" s="90">
        <f>H32+J32+I32</f>
        <v>19509</v>
      </c>
      <c r="H32" s="90">
        <v>0</v>
      </c>
      <c r="I32" s="90">
        <v>19509</v>
      </c>
      <c r="J32" s="90">
        <v>0</v>
      </c>
      <c r="K32" s="113" t="s">
        <v>133</v>
      </c>
    </row>
    <row r="33" spans="1:11" ht="23.25" customHeight="1">
      <c r="A33" s="108"/>
      <c r="B33" s="108">
        <v>710</v>
      </c>
      <c r="C33" s="108"/>
      <c r="D33" s="108"/>
      <c r="E33" s="109" t="s">
        <v>134</v>
      </c>
      <c r="F33" s="110">
        <f>SUM(F34)</f>
        <v>16000</v>
      </c>
      <c r="G33" s="110">
        <f>SUM(G34)</f>
        <v>16000</v>
      </c>
      <c r="H33" s="110">
        <f>SUM(H34)</f>
        <v>0</v>
      </c>
      <c r="I33" s="110">
        <f>SUM(I34)</f>
        <v>0</v>
      </c>
      <c r="J33" s="110">
        <f>SUM(J34)</f>
        <v>16000</v>
      </c>
      <c r="K33" s="111"/>
    </row>
    <row r="34" spans="1:11" ht="60.75" customHeight="1">
      <c r="A34" s="88" t="s">
        <v>104</v>
      </c>
      <c r="B34" s="88">
        <v>710</v>
      </c>
      <c r="C34" s="88">
        <v>71013</v>
      </c>
      <c r="D34" s="88">
        <v>6060</v>
      </c>
      <c r="E34" s="89" t="s">
        <v>135</v>
      </c>
      <c r="F34" s="90">
        <f>G34</f>
        <v>16000</v>
      </c>
      <c r="G34" s="90">
        <f>H34+J34+I34</f>
        <v>16000</v>
      </c>
      <c r="H34" s="90">
        <v>0</v>
      </c>
      <c r="I34" s="90">
        <v>0</v>
      </c>
      <c r="J34" s="90">
        <v>16000</v>
      </c>
      <c r="K34" s="113" t="s">
        <v>136</v>
      </c>
    </row>
    <row r="35" spans="1:11" ht="22.5" customHeight="1">
      <c r="A35" s="108"/>
      <c r="B35" s="108">
        <v>750</v>
      </c>
      <c r="C35" s="108"/>
      <c r="D35" s="108"/>
      <c r="E35" s="109" t="s">
        <v>83</v>
      </c>
      <c r="F35" s="110">
        <f>F36</f>
        <v>60000</v>
      </c>
      <c r="G35" s="110">
        <f>G36</f>
        <v>60000</v>
      </c>
      <c r="H35" s="110">
        <f>H36</f>
        <v>0</v>
      </c>
      <c r="I35" s="110">
        <f>I36</f>
        <v>0</v>
      </c>
      <c r="J35" s="110">
        <f>J36</f>
        <v>60000</v>
      </c>
      <c r="K35" s="109"/>
    </row>
    <row r="36" spans="1:11" ht="43.5" customHeight="1">
      <c r="A36" s="88" t="s">
        <v>104</v>
      </c>
      <c r="B36" s="88">
        <v>750</v>
      </c>
      <c r="C36" s="88">
        <v>75020</v>
      </c>
      <c r="D36" s="88">
        <v>6060</v>
      </c>
      <c r="E36" s="89" t="s">
        <v>137</v>
      </c>
      <c r="F36" s="90">
        <f>G36</f>
        <v>60000</v>
      </c>
      <c r="G36" s="90">
        <f>H36+J36+I36</f>
        <v>60000</v>
      </c>
      <c r="H36" s="90">
        <v>0</v>
      </c>
      <c r="I36" s="90">
        <v>0</v>
      </c>
      <c r="J36" s="90">
        <v>60000</v>
      </c>
      <c r="K36" s="113" t="s">
        <v>138</v>
      </c>
    </row>
    <row r="37" spans="1:11" s="114" customFormat="1" ht="33" customHeight="1">
      <c r="A37" s="108"/>
      <c r="B37" s="108">
        <v>754</v>
      </c>
      <c r="C37" s="108"/>
      <c r="D37" s="108"/>
      <c r="E37" s="109" t="s">
        <v>139</v>
      </c>
      <c r="F37" s="110">
        <f>F38</f>
        <v>70000</v>
      </c>
      <c r="G37" s="110">
        <f>G38</f>
        <v>70000</v>
      </c>
      <c r="H37" s="110">
        <f>H38</f>
        <v>0</v>
      </c>
      <c r="I37" s="110">
        <f>I38</f>
        <v>0</v>
      </c>
      <c r="J37" s="110">
        <f>J38</f>
        <v>70000</v>
      </c>
      <c r="K37" s="109"/>
    </row>
    <row r="38" spans="1:11" ht="58.5" customHeight="1">
      <c r="A38" s="88" t="s">
        <v>104</v>
      </c>
      <c r="B38" s="88">
        <v>754</v>
      </c>
      <c r="C38" s="88">
        <v>75411</v>
      </c>
      <c r="D38" s="88">
        <v>6060</v>
      </c>
      <c r="E38" s="89" t="s">
        <v>140</v>
      </c>
      <c r="F38" s="90">
        <f>SUM(G38)</f>
        <v>70000</v>
      </c>
      <c r="G38" s="90">
        <f>SUM(H38:J38)</f>
        <v>70000</v>
      </c>
      <c r="H38" s="90">
        <v>0</v>
      </c>
      <c r="I38" s="90">
        <v>0</v>
      </c>
      <c r="J38" s="90">
        <v>70000</v>
      </c>
      <c r="K38" s="113" t="s">
        <v>141</v>
      </c>
    </row>
    <row r="39" spans="1:11" ht="19.5" customHeight="1">
      <c r="A39" s="108"/>
      <c r="B39" s="115">
        <v>801</v>
      </c>
      <c r="C39" s="115"/>
      <c r="D39" s="115"/>
      <c r="E39" s="116" t="s">
        <v>27</v>
      </c>
      <c r="F39" s="117">
        <f>SUM(F40:F42)</f>
        <v>2871000</v>
      </c>
      <c r="G39" s="117">
        <f>SUM(G40:G42)</f>
        <v>2071000</v>
      </c>
      <c r="H39" s="117">
        <f>SUM(H40:H42)</f>
        <v>1000000</v>
      </c>
      <c r="I39" s="117">
        <f>SUM(I40:I42)</f>
        <v>65000</v>
      </c>
      <c r="J39" s="117">
        <f>SUM(J40:J42)</f>
        <v>1006000</v>
      </c>
      <c r="K39" s="118"/>
    </row>
    <row r="40" spans="1:11" s="120" customFormat="1" ht="48.75" customHeight="1">
      <c r="A40" s="88" t="s">
        <v>104</v>
      </c>
      <c r="B40" s="88">
        <v>801</v>
      </c>
      <c r="C40" s="88">
        <v>80111</v>
      </c>
      <c r="D40" s="88">
        <v>6050</v>
      </c>
      <c r="E40" s="89" t="s">
        <v>142</v>
      </c>
      <c r="F40" s="90">
        <f>SUM(G40)</f>
        <v>6000</v>
      </c>
      <c r="G40" s="90">
        <f>H40+J40+I40</f>
        <v>6000</v>
      </c>
      <c r="H40" s="90">
        <v>0</v>
      </c>
      <c r="I40" s="90">
        <v>0</v>
      </c>
      <c r="J40" s="90">
        <v>6000</v>
      </c>
      <c r="K40" s="119" t="s">
        <v>143</v>
      </c>
    </row>
    <row r="41" spans="1:11" ht="57" customHeight="1">
      <c r="A41" s="88" t="s">
        <v>110</v>
      </c>
      <c r="B41" s="92">
        <v>801</v>
      </c>
      <c r="C41" s="92">
        <v>80140</v>
      </c>
      <c r="D41" s="92">
        <v>6060</v>
      </c>
      <c r="E41" s="121" t="s">
        <v>144</v>
      </c>
      <c r="F41" s="94">
        <v>25000</v>
      </c>
      <c r="G41" s="94">
        <f>H41+J41+I41</f>
        <v>25000</v>
      </c>
      <c r="H41" s="94">
        <v>0</v>
      </c>
      <c r="I41" s="94">
        <v>25000</v>
      </c>
      <c r="J41" s="94">
        <v>0</v>
      </c>
      <c r="K41" s="122" t="s">
        <v>145</v>
      </c>
    </row>
    <row r="42" spans="1:11" ht="57" customHeight="1">
      <c r="A42" s="88" t="s">
        <v>113</v>
      </c>
      <c r="B42" s="92">
        <v>801</v>
      </c>
      <c r="C42" s="92">
        <v>80195</v>
      </c>
      <c r="D42" s="92">
        <v>6050</v>
      </c>
      <c r="E42" s="121" t="s">
        <v>146</v>
      </c>
      <c r="F42" s="94">
        <v>2840000</v>
      </c>
      <c r="G42" s="94">
        <f>H42+J42+I42</f>
        <v>2040000</v>
      </c>
      <c r="H42" s="94">
        <v>1000000</v>
      </c>
      <c r="I42" s="94">
        <v>40000</v>
      </c>
      <c r="J42" s="94">
        <v>1000000</v>
      </c>
      <c r="K42" s="122" t="s">
        <v>147</v>
      </c>
    </row>
    <row r="43" spans="1:11" ht="20.25" customHeight="1">
      <c r="A43" s="108"/>
      <c r="B43" s="115">
        <v>851</v>
      </c>
      <c r="C43" s="115"/>
      <c r="D43" s="115"/>
      <c r="E43" s="116" t="s">
        <v>148</v>
      </c>
      <c r="F43" s="117">
        <f>F44</f>
        <v>133038800</v>
      </c>
      <c r="G43" s="117">
        <f>G44</f>
        <v>2690000</v>
      </c>
      <c r="H43" s="117">
        <f>H44</f>
        <v>1000000</v>
      </c>
      <c r="I43" s="117">
        <f>I44</f>
        <v>350000</v>
      </c>
      <c r="J43" s="117">
        <f>J44</f>
        <v>1340000</v>
      </c>
      <c r="K43" s="118"/>
    </row>
    <row r="44" spans="1:11" ht="43.5" customHeight="1">
      <c r="A44" s="92" t="s">
        <v>104</v>
      </c>
      <c r="B44" s="92">
        <v>851</v>
      </c>
      <c r="C44" s="92">
        <v>85111</v>
      </c>
      <c r="D44" s="92">
        <v>6050</v>
      </c>
      <c r="E44" s="93" t="s">
        <v>149</v>
      </c>
      <c r="F44" s="94">
        <v>133038800</v>
      </c>
      <c r="G44" s="94">
        <f>H44+J44+I44</f>
        <v>2690000</v>
      </c>
      <c r="H44" s="94">
        <v>1000000</v>
      </c>
      <c r="I44" s="95">
        <v>350000</v>
      </c>
      <c r="J44" s="94">
        <v>1340000</v>
      </c>
      <c r="K44" s="122" t="s">
        <v>150</v>
      </c>
    </row>
    <row r="45" spans="1:11" ht="24" customHeight="1">
      <c r="A45" s="108"/>
      <c r="B45" s="108">
        <v>852</v>
      </c>
      <c r="C45" s="108"/>
      <c r="D45" s="108"/>
      <c r="E45" s="109" t="s">
        <v>151</v>
      </c>
      <c r="F45" s="110">
        <f>F46+F47</f>
        <v>1450000</v>
      </c>
      <c r="G45" s="110">
        <f>G46+G47</f>
        <v>750000</v>
      </c>
      <c r="H45" s="110">
        <f>H46+H47</f>
        <v>0</v>
      </c>
      <c r="I45" s="110">
        <f>I46+I47</f>
        <v>150000</v>
      </c>
      <c r="J45" s="110">
        <f>J46+J47</f>
        <v>600000</v>
      </c>
      <c r="K45" s="111"/>
    </row>
    <row r="46" spans="1:11" ht="66.75" customHeight="1">
      <c r="A46" s="88" t="s">
        <v>104</v>
      </c>
      <c r="B46" s="88">
        <v>852</v>
      </c>
      <c r="C46" s="88">
        <v>85201</v>
      </c>
      <c r="D46" s="88">
        <v>6050</v>
      </c>
      <c r="E46" s="89" t="s">
        <v>152</v>
      </c>
      <c r="F46" s="90">
        <v>1150000</v>
      </c>
      <c r="G46" s="90">
        <f>H46+J46+I46</f>
        <v>450000</v>
      </c>
      <c r="H46" s="90">
        <v>0</v>
      </c>
      <c r="I46" s="96">
        <v>150000</v>
      </c>
      <c r="J46" s="90">
        <v>300000</v>
      </c>
      <c r="K46" s="113" t="s">
        <v>153</v>
      </c>
    </row>
    <row r="47" spans="1:11" ht="52.5" customHeight="1">
      <c r="A47" s="88" t="s">
        <v>110</v>
      </c>
      <c r="B47" s="88">
        <v>852</v>
      </c>
      <c r="C47" s="88">
        <v>85201</v>
      </c>
      <c r="D47" s="88">
        <v>6050</v>
      </c>
      <c r="E47" s="89" t="s">
        <v>154</v>
      </c>
      <c r="F47" s="90">
        <f>G47</f>
        <v>300000</v>
      </c>
      <c r="G47" s="90">
        <f>H47+J47+I47</f>
        <v>300000</v>
      </c>
      <c r="H47" s="90">
        <v>0</v>
      </c>
      <c r="I47" s="96">
        <v>0</v>
      </c>
      <c r="J47" s="90">
        <v>300000</v>
      </c>
      <c r="K47" s="113" t="s">
        <v>138</v>
      </c>
    </row>
    <row r="48" spans="1:11" ht="24" customHeight="1">
      <c r="A48" s="108"/>
      <c r="B48" s="108">
        <v>854</v>
      </c>
      <c r="C48" s="108"/>
      <c r="D48" s="108"/>
      <c r="E48" s="109" t="s">
        <v>155</v>
      </c>
      <c r="F48" s="110">
        <f>F49</f>
        <v>220000</v>
      </c>
      <c r="G48" s="110">
        <f>G49</f>
        <v>220000</v>
      </c>
      <c r="H48" s="110">
        <f>H49</f>
        <v>50000</v>
      </c>
      <c r="I48" s="110">
        <f>I49</f>
        <v>170000</v>
      </c>
      <c r="J48" s="110">
        <f>J49</f>
        <v>0</v>
      </c>
      <c r="K48" s="111"/>
    </row>
    <row r="49" spans="1:11" ht="78.75" customHeight="1">
      <c r="A49" s="88" t="s">
        <v>104</v>
      </c>
      <c r="B49" s="88">
        <v>854</v>
      </c>
      <c r="C49" s="88">
        <v>85410</v>
      </c>
      <c r="D49" s="88">
        <v>6050</v>
      </c>
      <c r="E49" s="89" t="s">
        <v>156</v>
      </c>
      <c r="F49" s="90">
        <f>G49</f>
        <v>220000</v>
      </c>
      <c r="G49" s="90">
        <f>H49+J49+I49</f>
        <v>220000</v>
      </c>
      <c r="H49" s="90">
        <v>50000</v>
      </c>
      <c r="I49" s="96">
        <v>170000</v>
      </c>
      <c r="J49" s="90">
        <v>0</v>
      </c>
      <c r="K49" s="113" t="s">
        <v>157</v>
      </c>
    </row>
    <row r="50" spans="1:11" ht="24.75" customHeight="1">
      <c r="A50" s="189" t="s">
        <v>158</v>
      </c>
      <c r="B50" s="189"/>
      <c r="C50" s="189"/>
      <c r="D50" s="189"/>
      <c r="E50" s="189"/>
      <c r="F50" s="123">
        <f>F45+F43+F39+F37+F35+F33+F8+F31+F48</f>
        <v>251647113</v>
      </c>
      <c r="G50" s="123">
        <f>G45+G43+G39+G37+G35+G33+G8+G31+G48</f>
        <v>14335012</v>
      </c>
      <c r="H50" s="123">
        <f>H45+H43+H39+H37+H35+H33+H8+H31+H48</f>
        <v>3350000</v>
      </c>
      <c r="I50" s="123">
        <f>I45+I43+I39+I37+I35+I33+I8+I31+I48</f>
        <v>4081779</v>
      </c>
      <c r="J50" s="123">
        <f>J45+J43+J39+J37+J35+J33+J8+J31+J48</f>
        <v>6903233</v>
      </c>
      <c r="K50" s="123"/>
    </row>
    <row r="51" spans="1:11" ht="12" customHeight="1">
      <c r="A51" s="124"/>
      <c r="B51" s="124"/>
      <c r="C51" s="124"/>
      <c r="D51" s="124"/>
      <c r="E51" s="124"/>
      <c r="F51" s="125"/>
      <c r="G51" s="125"/>
      <c r="H51" s="125"/>
      <c r="I51" s="125"/>
      <c r="J51" s="125"/>
      <c r="K51" s="125"/>
    </row>
    <row r="52" spans="1:11" ht="8.25" customHeight="1">
      <c r="A52" s="190" t="s">
        <v>159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</row>
    <row r="53" spans="1:11" ht="19.5" customHeight="1">
      <c r="A53" s="191" t="s">
        <v>160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</row>
    <row r="54" spans="1:11" ht="12.75">
      <c r="A54" s="196" t="s">
        <v>91</v>
      </c>
      <c r="B54" s="196" t="s">
        <v>1</v>
      </c>
      <c r="C54" s="196" t="s">
        <v>92</v>
      </c>
      <c r="D54" s="196" t="s">
        <v>3</v>
      </c>
      <c r="E54" s="187" t="s">
        <v>93</v>
      </c>
      <c r="F54" s="187" t="s">
        <v>161</v>
      </c>
      <c r="G54" s="187" t="s">
        <v>95</v>
      </c>
      <c r="H54" s="187"/>
      <c r="I54" s="187"/>
      <c r="J54" s="187"/>
      <c r="K54" s="187" t="s">
        <v>96</v>
      </c>
    </row>
    <row r="55" spans="1:11" ht="12.75">
      <c r="A55" s="196"/>
      <c r="B55" s="196"/>
      <c r="C55" s="196"/>
      <c r="D55" s="196"/>
      <c r="E55" s="187"/>
      <c r="F55" s="187"/>
      <c r="G55" s="187" t="s">
        <v>97</v>
      </c>
      <c r="H55" s="187" t="s">
        <v>98</v>
      </c>
      <c r="I55" s="187"/>
      <c r="J55" s="187"/>
      <c r="K55" s="187"/>
    </row>
    <row r="56" spans="1:11" ht="33" customHeight="1">
      <c r="A56" s="196"/>
      <c r="B56" s="196"/>
      <c r="C56" s="196"/>
      <c r="D56" s="196"/>
      <c r="E56" s="187"/>
      <c r="F56" s="187"/>
      <c r="G56" s="187"/>
      <c r="H56" s="81" t="s">
        <v>99</v>
      </c>
      <c r="I56" s="81" t="s">
        <v>100</v>
      </c>
      <c r="J56" s="81" t="s">
        <v>101</v>
      </c>
      <c r="K56" s="187"/>
    </row>
    <row r="57" spans="1:11" ht="44.25" customHeight="1">
      <c r="A57" s="126" t="s">
        <v>104</v>
      </c>
      <c r="B57" s="127">
        <v>754</v>
      </c>
      <c r="C57" s="127">
        <v>75404</v>
      </c>
      <c r="D57" s="127">
        <v>6170</v>
      </c>
      <c r="E57" s="128" t="s">
        <v>162</v>
      </c>
      <c r="F57" s="129">
        <v>200000</v>
      </c>
      <c r="G57" s="130">
        <f>H57+J57+I57</f>
        <v>200000</v>
      </c>
      <c r="H57" s="129">
        <v>200000</v>
      </c>
      <c r="I57" s="129">
        <v>0</v>
      </c>
      <c r="J57" s="129">
        <v>0</v>
      </c>
      <c r="K57" s="113" t="s">
        <v>138</v>
      </c>
    </row>
    <row r="58" spans="1:11" ht="39" customHeight="1">
      <c r="A58" s="126" t="s">
        <v>110</v>
      </c>
      <c r="B58" s="126">
        <v>851</v>
      </c>
      <c r="C58" s="126">
        <v>85111</v>
      </c>
      <c r="D58" s="126">
        <v>6220</v>
      </c>
      <c r="E58" s="131" t="s">
        <v>163</v>
      </c>
      <c r="F58" s="132">
        <v>550000</v>
      </c>
      <c r="G58" s="133">
        <f>H58+J58+I58</f>
        <v>550000</v>
      </c>
      <c r="H58" s="132">
        <v>150000</v>
      </c>
      <c r="I58" s="132">
        <v>400000</v>
      </c>
      <c r="J58" s="132">
        <v>0</v>
      </c>
      <c r="K58" s="122" t="s">
        <v>138</v>
      </c>
    </row>
    <row r="59" spans="1:11" ht="19.5" customHeight="1">
      <c r="A59" s="200" t="s">
        <v>158</v>
      </c>
      <c r="B59" s="200"/>
      <c r="C59" s="200"/>
      <c r="D59" s="200"/>
      <c r="E59" s="200"/>
      <c r="F59" s="134">
        <f>SUM(F57:F58)</f>
        <v>750000</v>
      </c>
      <c r="G59" s="134">
        <f>SUM(G57:G58)</f>
        <v>750000</v>
      </c>
      <c r="H59" s="134">
        <f>SUM(H57:H58)</f>
        <v>350000</v>
      </c>
      <c r="I59" s="134">
        <f>SUM(I57:I58)</f>
        <v>400000</v>
      </c>
      <c r="J59" s="134">
        <f>SUM(J57:J58)</f>
        <v>0</v>
      </c>
      <c r="K59" s="134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22.5" customHeight="1">
      <c r="A61" s="197" t="s">
        <v>102</v>
      </c>
      <c r="B61" s="197"/>
      <c r="C61" s="197"/>
      <c r="D61" s="197"/>
      <c r="E61" s="197"/>
      <c r="F61" s="136">
        <f>F50</f>
        <v>251647113</v>
      </c>
      <c r="G61" s="136">
        <f>G50</f>
        <v>14335012</v>
      </c>
      <c r="H61" s="136">
        <f>H50</f>
        <v>3350000</v>
      </c>
      <c r="I61" s="136">
        <f>I50</f>
        <v>4081779</v>
      </c>
      <c r="J61" s="136">
        <f>J50</f>
        <v>6903233</v>
      </c>
      <c r="K61" s="137"/>
    </row>
    <row r="62" spans="1:11" ht="21.75" customHeight="1">
      <c r="A62" s="197" t="s">
        <v>160</v>
      </c>
      <c r="B62" s="197"/>
      <c r="C62" s="197"/>
      <c r="D62" s="197"/>
      <c r="E62" s="197"/>
      <c r="F62" s="136">
        <f>F59</f>
        <v>750000</v>
      </c>
      <c r="G62" s="136">
        <f>G59</f>
        <v>750000</v>
      </c>
      <c r="H62" s="136">
        <f>H59</f>
        <v>350000</v>
      </c>
      <c r="I62" s="136">
        <f>I59</f>
        <v>400000</v>
      </c>
      <c r="J62" s="136">
        <f>J59</f>
        <v>0</v>
      </c>
      <c r="K62" s="137"/>
    </row>
    <row r="63" spans="1:11" ht="18.75" customHeight="1">
      <c r="A63" s="197" t="s">
        <v>164</v>
      </c>
      <c r="B63" s="197"/>
      <c r="C63" s="197"/>
      <c r="D63" s="197"/>
      <c r="E63" s="197"/>
      <c r="F63" s="136">
        <f>SUM(F61:F62)</f>
        <v>252397113</v>
      </c>
      <c r="G63" s="136">
        <f>SUM(G61:G62)</f>
        <v>15085012</v>
      </c>
      <c r="H63" s="136">
        <f>SUM(H61:H62)</f>
        <v>3700000</v>
      </c>
      <c r="I63" s="136">
        <f>SUM(I61:I62)</f>
        <v>4481779</v>
      </c>
      <c r="J63" s="136">
        <f>SUM(J61:J62)</f>
        <v>6903233</v>
      </c>
      <c r="K63" s="137"/>
    </row>
    <row r="64" spans="8:9" ht="21" customHeight="1">
      <c r="H64" s="198">
        <f>H63+I63</f>
        <v>8181779</v>
      </c>
      <c r="I64" s="199"/>
    </row>
    <row r="82" ht="12.75" customHeight="1"/>
    <row r="280" ht="12.75">
      <c r="G280" s="120"/>
    </row>
    <row r="281" spans="1:11" ht="12.75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</row>
  </sheetData>
  <sheetProtection/>
  <mergeCells count="31">
    <mergeCell ref="A54:A56"/>
    <mergeCell ref="G3:J3"/>
    <mergeCell ref="A62:E62"/>
    <mergeCell ref="A63:E63"/>
    <mergeCell ref="H64:I64"/>
    <mergeCell ref="G54:J54"/>
    <mergeCell ref="K54:K56"/>
    <mergeCell ref="G55:G56"/>
    <mergeCell ref="H55:J55"/>
    <mergeCell ref="A59:E59"/>
    <mergeCell ref="A61:E61"/>
    <mergeCell ref="A1:K1"/>
    <mergeCell ref="A2:K2"/>
    <mergeCell ref="A3:A5"/>
    <mergeCell ref="B3:B5"/>
    <mergeCell ref="C3:C5"/>
    <mergeCell ref="B54:B56"/>
    <mergeCell ref="C54:C56"/>
    <mergeCell ref="D54:D56"/>
    <mergeCell ref="E54:E56"/>
    <mergeCell ref="F54:F56"/>
    <mergeCell ref="K3:K5"/>
    <mergeCell ref="H4:J4"/>
    <mergeCell ref="A7:K7"/>
    <mergeCell ref="A50:E50"/>
    <mergeCell ref="A52:K52"/>
    <mergeCell ref="A53:K53"/>
    <mergeCell ref="G4:G5"/>
    <mergeCell ref="D3:D5"/>
    <mergeCell ref="E3:E5"/>
    <mergeCell ref="F3:F5"/>
  </mergeCells>
  <printOptions horizontalCentered="1"/>
  <pageMargins left="0.5511811023622047" right="0.31496062992125984" top="1.37" bottom="0.3937007874015748" header="0.35433070866141736" footer="0.5118110236220472"/>
  <pageSetup fitToHeight="4" horizontalDpi="300" verticalDpi="300" orientation="landscape" paperSize="9" scale="80" r:id="rId1"/>
  <headerFooter>
    <oddHeader>&amp;RZałącznik do uzasadnienia
do  Uchwały Zarządu Powiatu
w Stargardzie Szczecińskim 
z dnia 9 czerwca 2011 r.
w sprawie zmiany budżetu
Powiatu na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2011-06-14T07:23:06Z</dcterms:modified>
  <cp:category/>
  <cp:version/>
  <cp:contentType/>
  <cp:contentStatus/>
</cp:coreProperties>
</file>